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5200" windowHeight="11985" tabRatio="638" firstSheet="1" activeTab="1"/>
  </bookViews>
  <sheets>
    <sheet name="BDI" sheetId="1" r:id="rId1"/>
    <sheet name="Plan PREFEITURA" sheetId="2" r:id="rId2"/>
    <sheet name="USO INTERNO CAIXA ANALISE" sheetId="3" state="hidden" r:id="rId3"/>
    <sheet name="USO INTERNO CAIXA Licitação" sheetId="4" state="hidden" r:id="rId4"/>
    <sheet name="Plan1" sheetId="5" r:id="rId5"/>
  </sheets>
  <definedNames>
    <definedName name="_xlnm.Print_Area" localSheetId="0">'BDI'!$A$3:$G$20</definedName>
    <definedName name="_xlnm.Print_Area" localSheetId="1">'Plan PREFEITURA'!$B$8:$J$44</definedName>
    <definedName name="_xlnm.Print_Area" localSheetId="2">'USO INTERNO CAIXA ANALISE'!$B$3:$O$102</definedName>
    <definedName name="_xlnm.Print_Area" localSheetId="3">'USO INTERNO CAIXA Licitação'!$B$3:$N$102</definedName>
    <definedName name="_xlnm.Print_Titles" localSheetId="1">'Plan PREFEITURA'!$8:$13</definedName>
    <definedName name="_xlnm.Print_Titles" localSheetId="2">'USO INTERNO CAIXA ANALISE'!$3:$8</definedName>
  </definedNames>
  <calcPr fullCalcOnLoad="1"/>
</workbook>
</file>

<file path=xl/sharedStrings.xml><?xml version="1.0" encoding="utf-8"?>
<sst xmlns="http://schemas.openxmlformats.org/spreadsheetml/2006/main" count="157" uniqueCount="121">
  <si>
    <t>Item</t>
  </si>
  <si>
    <t>Descrição</t>
  </si>
  <si>
    <t>Planilha Orçamentária Comparativa</t>
  </si>
  <si>
    <t>Processo:</t>
  </si>
  <si>
    <t>Município:</t>
  </si>
  <si>
    <t>Código SINAPI/ Fonte</t>
  </si>
  <si>
    <t>un</t>
  </si>
  <si>
    <t>Quant.</t>
  </si>
  <si>
    <t>Preço un. SINAPI c/ BDI</t>
  </si>
  <si>
    <t>Situação Análise</t>
  </si>
  <si>
    <t>Preço un. PM com BDI</t>
  </si>
  <si>
    <t>Preço unintário SINAPI</t>
  </si>
  <si>
    <t>COMPARAÇÃO PARA ANÁLISE (SINAPI - LAE)</t>
  </si>
  <si>
    <t>Preço un. PM SEM BDI</t>
  </si>
  <si>
    <t>Preço parcial PM com BDI</t>
  </si>
  <si>
    <t>Preço parcial SINAPI c/ BDI</t>
  </si>
  <si>
    <t xml:space="preserve">Mês de referência SINAPI: </t>
  </si>
  <si>
    <t>MÊS / ANO</t>
  </si>
  <si>
    <t>Variação de custo</t>
  </si>
  <si>
    <t>Total / investimento</t>
  </si>
  <si>
    <t>% valor do item/total</t>
  </si>
  <si>
    <t>Planilha Orçamentária</t>
  </si>
  <si>
    <t>% DO ITEM</t>
  </si>
  <si>
    <t xml:space="preserve">Mês do SINAPI: </t>
  </si>
  <si>
    <t xml:space="preserve">Orçamento realizado em: </t>
  </si>
  <si>
    <t>Objeto:</t>
  </si>
  <si>
    <t>(de 20 a 30%)</t>
  </si>
  <si>
    <t>Parcial Ordenado Decrescente</t>
  </si>
  <si>
    <t>Acumulado Ordenado Decescente analise de 80% ou mais</t>
  </si>
  <si>
    <t xml:space="preserve">Análise 80 / 20 </t>
  </si>
  <si>
    <t>Preço parcial LICITACAO com BDI</t>
  </si>
  <si>
    <t>Licitação realizada em:</t>
  </si>
  <si>
    <t>BDI EMPRESA:</t>
  </si>
  <si>
    <t>Informar BDI adotado pela Prefeitura:</t>
  </si>
  <si>
    <t>Preço UNITÁRIO DA LICITACAO SEM BDI</t>
  </si>
  <si>
    <t>% da Licitação em relação ao aprovado no LAE</t>
  </si>
  <si>
    <t>Planilha Comparativa - Licitação</t>
  </si>
  <si>
    <t>Preço UNITÁRIO DA LICITACAO COM BDI</t>
  </si>
  <si>
    <t>Intervalo Admissível</t>
  </si>
  <si>
    <t>Itens</t>
  </si>
  <si>
    <t>Siglas</t>
  </si>
  <si>
    <t>Preencher com valores dentro do intervalo admissível</t>
  </si>
  <si>
    <t>Situação intervalo admissível</t>
  </si>
  <si>
    <t>Mínimo</t>
  </si>
  <si>
    <t>Médio</t>
  </si>
  <si>
    <t>Máximo</t>
  </si>
  <si>
    <t>Taxa de rateio da Administração Central</t>
  </si>
  <si>
    <t>AC</t>
  </si>
  <si>
    <t>Taxa de Despesas Financeiras</t>
  </si>
  <si>
    <t>DF</t>
  </si>
  <si>
    <t>Taxa de Risco, Seguro e Garantia do Empreendimento</t>
  </si>
  <si>
    <t>R</t>
  </si>
  <si>
    <t>Taxa de Tributos (Soma dos itens COFINS, ISS e PIS)</t>
  </si>
  <si>
    <t>I</t>
  </si>
  <si>
    <t>Taxa de Lucro</t>
  </si>
  <si>
    <t>L</t>
  </si>
  <si>
    <t>Fórmula BDI conforme Acórdão TCU:</t>
  </si>
  <si>
    <t>BDI resultante</t>
  </si>
  <si>
    <t>Cidade-SP, DD/MM/AAAA</t>
  </si>
  <si>
    <t>Eng./Arq. XXXXXXXXXXX - CREA XXXXX</t>
  </si>
  <si>
    <t>CPF: XXX.XXX.XXX-XX</t>
  </si>
  <si>
    <t xml:space="preserve">Empresa credenciada </t>
  </si>
  <si>
    <t>Matrícula: c</t>
  </si>
  <si>
    <t>Instruções:</t>
  </si>
  <si>
    <t>As linhas podem ser editadas (apagadas e inseridas), porém devem ser mantidas as fórmulas / equações</t>
  </si>
  <si>
    <t>Enviar arquivo digital para o e-mail da rsgovsr01@caixa.gov.br e/ou do Engenheiro/Arquiteto Caixa.</t>
  </si>
  <si>
    <t xml:space="preserve">Protocolar na RSGOV/SR uma via em papel devidamente assinada em todas as páginas </t>
  </si>
  <si>
    <t>Devem compor a Planilha somente serviços completos, sendo considerados para os mesmos sua mão-de-obra, materiais e equipamentos.</t>
  </si>
  <si>
    <t>Preencher apenas os campos coloridos, excluindos itens desnecessários</t>
  </si>
  <si>
    <t>m²</t>
  </si>
  <si>
    <t>m³</t>
  </si>
  <si>
    <t>* Foi utilizado os encargos  sociais estabelecido pelo SINAPI para o Estado de São Paulo na Planilha Orçamentária.</t>
  </si>
  <si>
    <t>___________________________</t>
  </si>
  <si>
    <t>_________________________</t>
  </si>
  <si>
    <t>SERVIÇOS PRELIMINARES</t>
  </si>
  <si>
    <t xml:space="preserve">Boletim CPOS:  </t>
  </si>
  <si>
    <t>02.08.020</t>
  </si>
  <si>
    <t>Código SINAPI/ CPOS Fonte</t>
  </si>
  <si>
    <t>Placa de identificação para obra</t>
  </si>
  <si>
    <t>1.1</t>
  </si>
  <si>
    <t>2.1</t>
  </si>
  <si>
    <t>2.2</t>
  </si>
  <si>
    <t>2.3</t>
  </si>
  <si>
    <t>2.4</t>
  </si>
  <si>
    <t>3.1</t>
  </si>
  <si>
    <t>3.2</t>
  </si>
  <si>
    <t>3.3</t>
  </si>
  <si>
    <t>Prefeitura Municipal de Neves Paulista - SP</t>
  </si>
  <si>
    <t>Camada de rolamento em concreto betuminoso usinado quente - CBUQ</t>
  </si>
  <si>
    <t>Marcio Rogério Rodrigues dos Santos</t>
  </si>
  <si>
    <t>Prefeito Municipal de Neves Paulista</t>
  </si>
  <si>
    <t>Giedre Lopes Carrero</t>
  </si>
  <si>
    <t>Eng.ª Civil - CREA 5070698526</t>
  </si>
  <si>
    <t>Varrição de pavimento para recapeamento</t>
  </si>
  <si>
    <t>Imprimação betuminosa ligante</t>
  </si>
  <si>
    <t>Concreto asfáltico usinado a quente - binder</t>
  </si>
  <si>
    <t>54.01.410</t>
  </si>
  <si>
    <t>54.03.230</t>
  </si>
  <si>
    <t>54.03.200</t>
  </si>
  <si>
    <t>54.03.210</t>
  </si>
  <si>
    <t>RECAPEAMENTO ASFÁLTICO</t>
  </si>
  <si>
    <t>SINALIZAÇÃO</t>
  </si>
  <si>
    <t>Sinalização horizontal com tinta vinílica ou acrílica</t>
  </si>
  <si>
    <t>Placa para sinalização viária em chapa de aço, totalmente refletiva com película IA/IA - área até 2,0 m²</t>
  </si>
  <si>
    <t>70.03.001</t>
  </si>
  <si>
    <t>Colocação de placa em suporte de madeira / metálico - solo</t>
  </si>
  <si>
    <t>97.05.130</t>
  </si>
  <si>
    <t>70.02.010</t>
  </si>
  <si>
    <t>Recapeamento Asfáltico no município de Neves Paulista -SP</t>
  </si>
  <si>
    <t>Suporte de perfil metálico galvanizado</t>
  </si>
  <si>
    <t>3.4</t>
  </si>
  <si>
    <t>97.05.140</t>
  </si>
  <si>
    <t>kg</t>
  </si>
  <si>
    <t>3.5</t>
  </si>
  <si>
    <t>Broca em concreto armado diâmetro de 20 cm - completa</t>
  </si>
  <si>
    <t>12.01.021</t>
  </si>
  <si>
    <t>m</t>
  </si>
  <si>
    <t>ART:</t>
  </si>
  <si>
    <t>Infra Estrutura Urbana - Demanda 028886</t>
  </si>
  <si>
    <t>185 - COM DESONERAÇÃO</t>
  </si>
  <si>
    <t>Neves Paulista, 13 de abril de 2022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</si>
</sst>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&quot;R$ &quot;#,##0.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&quot;R$&quot;\ #,##0.00"/>
    <numFmt numFmtId="172" formatCode="0.0%"/>
    <numFmt numFmtId="173" formatCode="00\.00\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/>
      <top/>
      <bottom style="medium">
        <color indexed="12"/>
      </bottom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>
        <color indexed="12"/>
      </bottom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>
        <color indexed="12"/>
      </bottom>
    </border>
    <border>
      <left/>
      <right style="thin"/>
      <top/>
      <bottom style="thin"/>
    </border>
    <border>
      <left style="medium">
        <color indexed="12"/>
      </left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2" fillId="0" borderId="12" xfId="0" applyFont="1" applyBorder="1" applyAlignment="1">
      <alignment horizontal="right" vertical="center"/>
    </xf>
    <xf numFmtId="4" fontId="0" fillId="33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" fontId="5" fillId="34" borderId="17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166" fontId="0" fillId="0" borderId="0" xfId="0" applyNumberFormat="1" applyFill="1" applyAlignment="1">
      <alignment horizontal="right"/>
    </xf>
    <xf numFmtId="4" fontId="0" fillId="35" borderId="13" xfId="0" applyNumberFormat="1" applyFont="1" applyFill="1" applyBorder="1" applyAlignment="1">
      <alignment vertical="center"/>
    </xf>
    <xf numFmtId="4" fontId="2" fillId="35" borderId="22" xfId="0" applyNumberFormat="1" applyFont="1" applyFill="1" applyBorder="1" applyAlignment="1">
      <alignment horizontal="center" vertical="center" wrapText="1"/>
    </xf>
    <xf numFmtId="4" fontId="2" fillId="35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4" fontId="0" fillId="0" borderId="25" xfId="6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/>
    </xf>
    <xf numFmtId="4" fontId="5" fillId="34" borderId="26" xfId="0" applyNumberFormat="1" applyFont="1" applyFill="1" applyBorder="1" applyAlignment="1">
      <alignment horizontal="right"/>
    </xf>
    <xf numFmtId="0" fontId="2" fillId="34" borderId="27" xfId="0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7" fillId="36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0" fillId="36" borderId="24" xfId="0" applyNumberFormat="1" applyFont="1" applyFill="1" applyBorder="1" applyAlignment="1">
      <alignment vertical="center"/>
    </xf>
    <xf numFmtId="1" fontId="2" fillId="36" borderId="13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justify" vertical="center" wrapText="1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 wrapText="1"/>
    </xf>
    <xf numFmtId="4" fontId="0" fillId="36" borderId="25" xfId="60" applyNumberFormat="1" applyFont="1" applyFill="1" applyBorder="1" applyAlignment="1" applyProtection="1">
      <alignment horizontal="right" vertical="center" wrapText="1"/>
      <protection/>
    </xf>
    <xf numFmtId="4" fontId="0" fillId="36" borderId="13" xfId="0" applyNumberFormat="1" applyFont="1" applyFill="1" applyBorder="1" applyAlignment="1">
      <alignment vertical="center"/>
    </xf>
    <xf numFmtId="10" fontId="0" fillId="36" borderId="24" xfId="48" applyNumberFormat="1" applyFont="1" applyFill="1" applyBorder="1" applyAlignment="1">
      <alignment vertical="center"/>
    </xf>
    <xf numFmtId="10" fontId="6" fillId="36" borderId="24" xfId="0" applyNumberFormat="1" applyFont="1" applyFill="1" applyBorder="1" applyAlignment="1">
      <alignment horizontal="center" vertical="center"/>
    </xf>
    <xf numFmtId="10" fontId="6" fillId="36" borderId="3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0" fillId="0" borderId="24" xfId="48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7" fillId="34" borderId="32" xfId="0" applyNumberFormat="1" applyFont="1" applyFill="1" applyBorder="1" applyAlignment="1">
      <alignment/>
    </xf>
    <xf numFmtId="0" fontId="2" fillId="34" borderId="33" xfId="0" applyFont="1" applyFill="1" applyBorder="1" applyAlignment="1">
      <alignment/>
    </xf>
    <xf numFmtId="4" fontId="0" fillId="0" borderId="24" xfId="0" applyNumberFormat="1" applyFont="1" applyFill="1" applyBorder="1" applyAlignment="1">
      <alignment vertical="center"/>
    </xf>
    <xf numFmtId="4" fontId="0" fillId="0" borderId="24" xfId="48" applyNumberFormat="1" applyFont="1" applyFill="1" applyBorder="1" applyAlignment="1">
      <alignment vertical="center"/>
    </xf>
    <xf numFmtId="4" fontId="0" fillId="34" borderId="24" xfId="48" applyNumberFormat="1" applyFont="1" applyFill="1" applyBorder="1" applyAlignment="1">
      <alignment vertical="center"/>
    </xf>
    <xf numFmtId="49" fontId="0" fillId="34" borderId="34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49" fontId="0" fillId="34" borderId="13" xfId="0" applyNumberFormat="1" applyFill="1" applyBorder="1" applyAlignment="1">
      <alignment/>
    </xf>
    <xf numFmtId="10" fontId="2" fillId="35" borderId="22" xfId="0" applyNumberFormat="1" applyFont="1" applyFill="1" applyBorder="1" applyAlignment="1">
      <alignment horizontal="center" vertical="center" wrapText="1"/>
    </xf>
    <xf numFmtId="10" fontId="0" fillId="35" borderId="24" xfId="48" applyNumberFormat="1" applyFont="1" applyFill="1" applyBorder="1" applyAlignment="1">
      <alignment vertical="center"/>
    </xf>
    <xf numFmtId="10" fontId="6" fillId="35" borderId="24" xfId="0" applyNumberFormat="1" applyFont="1" applyFill="1" applyBorder="1" applyAlignment="1">
      <alignment horizontal="center" vertical="center"/>
    </xf>
    <xf numFmtId="4" fontId="2" fillId="36" borderId="24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4" fontId="4" fillId="33" borderId="36" xfId="0" applyNumberFormat="1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0" fontId="2" fillId="33" borderId="37" xfId="0" applyNumberFormat="1" applyFont="1" applyFill="1" applyBorder="1" applyAlignment="1">
      <alignment horizontal="center" vertical="center" wrapText="1"/>
    </xf>
    <xf numFmtId="10" fontId="6" fillId="33" borderId="31" xfId="0" applyNumberFormat="1" applyFont="1" applyFill="1" applyBorder="1" applyAlignment="1">
      <alignment horizontal="center" vertical="center"/>
    </xf>
    <xf numFmtId="10" fontId="6" fillId="33" borderId="3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39" xfId="0" applyNumberForma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36" borderId="31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/>
    </xf>
    <xf numFmtId="0" fontId="0" fillId="34" borderId="24" xfId="0" applyFill="1" applyBorder="1" applyAlignment="1">
      <alignment/>
    </xf>
    <xf numFmtId="49" fontId="0" fillId="34" borderId="40" xfId="0" applyNumberFormat="1" applyFill="1" applyBorder="1" applyAlignment="1">
      <alignment/>
    </xf>
    <xf numFmtId="49" fontId="0" fillId="34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1" fontId="2" fillId="36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" fontId="5" fillId="34" borderId="43" xfId="0" applyNumberFormat="1" applyFont="1" applyFill="1" applyBorder="1" applyAlignment="1">
      <alignment/>
    </xf>
    <xf numFmtId="4" fontId="5" fillId="34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34" borderId="45" xfId="0" applyFont="1" applyFill="1" applyBorder="1" applyAlignment="1">
      <alignment horizontal="left"/>
    </xf>
    <xf numFmtId="0" fontId="2" fillId="34" borderId="38" xfId="0" applyFont="1" applyFill="1" applyBorder="1" applyAlignment="1">
      <alignment horizontal="left"/>
    </xf>
    <xf numFmtId="4" fontId="0" fillId="33" borderId="24" xfId="48" applyNumberFormat="1" applyFont="1" applyFill="1" applyBorder="1" applyAlignment="1">
      <alignment vertical="center"/>
    </xf>
    <xf numFmtId="10" fontId="2" fillId="0" borderId="37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/>
    </xf>
    <xf numFmtId="10" fontId="0" fillId="36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0" fontId="0" fillId="0" borderId="0" xfId="0" applyNumberFormat="1" applyFont="1" applyAlignment="1">
      <alignment/>
    </xf>
    <xf numFmtId="4" fontId="5" fillId="34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 vertical="center"/>
    </xf>
    <xf numFmtId="10" fontId="2" fillId="0" borderId="37" xfId="0" applyNumberFormat="1" applyFont="1" applyFill="1" applyBorder="1" applyAlignment="1">
      <alignment horizontal="center" vertical="center" wrapText="1"/>
    </xf>
    <xf numFmtId="10" fontId="0" fillId="36" borderId="31" xfId="0" applyNumberFormat="1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8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0" fontId="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" fontId="2" fillId="37" borderId="24" xfId="0" applyNumberFormat="1" applyFont="1" applyFill="1" applyBorder="1" applyAlignment="1" applyProtection="1">
      <alignment horizontal="center" wrapText="1"/>
      <protection/>
    </xf>
    <xf numFmtId="4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left"/>
      <protection/>
    </xf>
    <xf numFmtId="4" fontId="0" fillId="37" borderId="24" xfId="0" applyNumberFormat="1" applyFill="1" applyBorder="1" applyAlignment="1" applyProtection="1">
      <alignment horizontal="center"/>
      <protection locked="0"/>
    </xf>
    <xf numFmtId="4" fontId="2" fillId="0" borderId="24" xfId="0" applyNumberFormat="1" applyFont="1" applyFill="1" applyBorder="1" applyAlignment="1" applyProtection="1">
      <alignment horizontal="center"/>
      <protection/>
    </xf>
    <xf numFmtId="2" fontId="0" fillId="35" borderId="24" xfId="0" applyNumberForma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center"/>
      <protection/>
    </xf>
    <xf numFmtId="4" fontId="0" fillId="37" borderId="46" xfId="0" applyNumberFormat="1" applyFill="1" applyBorder="1" applyAlignment="1" applyProtection="1">
      <alignment horizontal="center"/>
      <protection locked="0"/>
    </xf>
    <xf numFmtId="4" fontId="2" fillId="0" borderId="46" xfId="0" applyNumberFormat="1" applyFont="1" applyFill="1" applyBorder="1" applyAlignment="1" applyProtection="1">
      <alignment horizontal="center"/>
      <protection/>
    </xf>
    <xf numFmtId="2" fontId="0" fillId="35" borderId="46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2" fontId="0" fillId="35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2" fontId="2" fillId="38" borderId="11" xfId="0" applyNumberFormat="1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10" fontId="2" fillId="33" borderId="22" xfId="0" applyNumberFormat="1" applyFont="1" applyFill="1" applyBorder="1" applyAlignment="1">
      <alignment horizontal="center" vertical="center" wrapText="1"/>
    </xf>
    <xf numFmtId="10" fontId="6" fillId="33" borderId="24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left"/>
    </xf>
    <xf numFmtId="4" fontId="0" fillId="35" borderId="0" xfId="0" applyNumberFormat="1" applyFill="1" applyAlignment="1">
      <alignment horizontal="right"/>
    </xf>
    <xf numFmtId="4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10" fontId="5" fillId="35" borderId="0" xfId="0" applyNumberFormat="1" applyFont="1" applyFill="1" applyBorder="1" applyAlignment="1">
      <alignment/>
    </xf>
    <xf numFmtId="10" fontId="7" fillId="0" borderId="42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7" xfId="0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/>
      <protection/>
    </xf>
    <xf numFmtId="0" fontId="10" fillId="0" borderId="0" xfId="0" applyFont="1" applyAlignment="1">
      <alignment vertical="center"/>
    </xf>
    <xf numFmtId="0" fontId="0" fillId="0" borderId="24" xfId="0" applyFont="1" applyFill="1" applyBorder="1" applyAlignment="1">
      <alignment horizontal="justify" vertical="center" wrapText="1"/>
    </xf>
    <xf numFmtId="0" fontId="0" fillId="33" borderId="24" xfId="0" applyFont="1" applyFill="1" applyBorder="1" applyAlignment="1">
      <alignment horizontal="center" vertical="center" wrapText="1"/>
    </xf>
    <xf numFmtId="4" fontId="0" fillId="33" borderId="25" xfId="60" applyNumberFormat="1" applyFont="1" applyFill="1" applyBorder="1" applyAlignment="1" applyProtection="1">
      <alignment horizontal="right" vertical="center" wrapText="1"/>
      <protection/>
    </xf>
    <xf numFmtId="1" fontId="0" fillId="34" borderId="13" xfId="0" applyNumberFormat="1" applyFont="1" applyFill="1" applyBorder="1" applyAlignment="1">
      <alignment horizontal="center" vertical="center" wrapText="1"/>
    </xf>
    <xf numFmtId="10" fontId="0" fillId="0" borderId="24" xfId="60" applyNumberFormat="1" applyFont="1" applyFill="1" applyBorder="1" applyAlignment="1" applyProtection="1">
      <alignment horizontal="center" vertical="center" wrapText="1"/>
      <protection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 wrapText="1"/>
    </xf>
    <xf numFmtId="4" fontId="0" fillId="36" borderId="25" xfId="60" applyNumberFormat="1" applyFont="1" applyFill="1" applyBorder="1" applyAlignment="1" applyProtection="1">
      <alignment horizontal="right" vertical="center" wrapText="1"/>
      <protection/>
    </xf>
    <xf numFmtId="165" fontId="0" fillId="36" borderId="24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7" fillId="33" borderId="20" xfId="0" applyFont="1" applyFill="1" applyBorder="1" applyAlignment="1">
      <alignment horizontal="left"/>
    </xf>
    <xf numFmtId="0" fontId="2" fillId="34" borderId="30" xfId="0" applyFont="1" applyFill="1" applyBorder="1" applyAlignment="1">
      <alignment/>
    </xf>
    <xf numFmtId="0" fontId="7" fillId="33" borderId="48" xfId="0" applyFont="1" applyFill="1" applyBorder="1" applyAlignment="1">
      <alignment horizontal="left"/>
    </xf>
    <xf numFmtId="0" fontId="2" fillId="34" borderId="49" xfId="0" applyFont="1" applyFill="1" applyBorder="1" applyAlignment="1">
      <alignment horizontal="left"/>
    </xf>
    <xf numFmtId="0" fontId="2" fillId="34" borderId="47" xfId="0" applyFont="1" applyFill="1" applyBorder="1" applyAlignment="1">
      <alignment/>
    </xf>
    <xf numFmtId="0" fontId="2" fillId="34" borderId="47" xfId="0" applyFont="1" applyFill="1" applyBorder="1" applyAlignment="1">
      <alignment horizontal="right"/>
    </xf>
    <xf numFmtId="10" fontId="7" fillId="33" borderId="42" xfId="48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7" fillId="33" borderId="35" xfId="0" applyNumberFormat="1" applyFont="1" applyFill="1" applyBorder="1" applyAlignment="1">
      <alignment/>
    </xf>
    <xf numFmtId="17" fontId="7" fillId="33" borderId="0" xfId="0" applyNumberFormat="1" applyFont="1" applyFill="1" applyBorder="1" applyAlignment="1">
      <alignment horizontal="left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 horizontal="left"/>
    </xf>
    <xf numFmtId="171" fontId="11" fillId="0" borderId="24" xfId="0" applyNumberFormat="1" applyFont="1" applyBorder="1" applyAlignment="1">
      <alignment horizontal="left"/>
    </xf>
    <xf numFmtId="0" fontId="11" fillId="0" borderId="24" xfId="0" applyFont="1" applyBorder="1" applyAlignment="1">
      <alignment/>
    </xf>
    <xf numFmtId="171" fontId="11" fillId="0" borderId="24" xfId="0" applyNumberFormat="1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0" fontId="0" fillId="0" borderId="0" xfId="48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 vertical="center"/>
    </xf>
    <xf numFmtId="0" fontId="2" fillId="12" borderId="22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6" borderId="11" xfId="0" applyNumberFormat="1" applyFont="1" applyFill="1" applyBorder="1" applyAlignment="1">
      <alignment vertical="center"/>
    </xf>
    <xf numFmtId="9" fontId="2" fillId="0" borderId="50" xfId="48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10" fontId="0" fillId="40" borderId="24" xfId="60" applyNumberFormat="1" applyFont="1" applyFill="1" applyBorder="1" applyAlignment="1" applyProtection="1">
      <alignment horizontal="center" vertical="center" wrapText="1"/>
      <protection/>
    </xf>
    <xf numFmtId="1" fontId="0" fillId="34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12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29" xfId="60" applyNumberFormat="1" applyFont="1" applyFill="1" applyBorder="1" applyAlignment="1" applyProtection="1">
      <alignment horizontal="right" vertical="center" wrapText="1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0" borderId="5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7" fillId="33" borderId="51" xfId="0" applyFont="1" applyFill="1" applyBorder="1" applyAlignment="1">
      <alignment horizontal="left"/>
    </xf>
    <xf numFmtId="0" fontId="7" fillId="33" borderId="5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49" xfId="0" applyFont="1" applyFill="1" applyBorder="1" applyAlignment="1">
      <alignment horizontal="left"/>
    </xf>
    <xf numFmtId="0" fontId="0" fillId="0" borderId="49" xfId="0" applyFill="1" applyBorder="1" applyAlignment="1">
      <alignment/>
    </xf>
    <xf numFmtId="0" fontId="0" fillId="0" borderId="53" xfId="0" applyFill="1" applyBorder="1" applyAlignment="1">
      <alignment/>
    </xf>
    <xf numFmtId="0" fontId="7" fillId="0" borderId="52" xfId="0" applyFont="1" applyFill="1" applyBorder="1" applyAlignment="1">
      <alignment horizontal="left"/>
    </xf>
    <xf numFmtId="0" fontId="0" fillId="0" borderId="52" xfId="0" applyFill="1" applyBorder="1" applyAlignment="1">
      <alignment/>
    </xf>
    <xf numFmtId="0" fontId="0" fillId="0" borderId="54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4">
    <dxf>
      <font>
        <b/>
        <i val="0"/>
        <color indexed="10"/>
      </font>
    </dxf>
    <dxf>
      <font>
        <b/>
        <i val="0"/>
        <color indexed="5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8.8515625" style="119" customWidth="1"/>
    <col min="2" max="2" width="10.00390625" style="119" customWidth="1"/>
    <col min="3" max="3" width="13.00390625" style="119" customWidth="1"/>
    <col min="4" max="4" width="10.7109375" style="142" customWidth="1"/>
    <col min="5" max="5" width="10.421875" style="119" customWidth="1"/>
    <col min="6" max="16384" width="9.140625" style="119" customWidth="1"/>
  </cols>
  <sheetData>
    <row r="3" spans="2:4" ht="12.75">
      <c r="B3" s="120"/>
      <c r="C3" s="121"/>
      <c r="D3" s="122"/>
    </row>
    <row r="4" spans="1:7" ht="12.75">
      <c r="A4" s="120"/>
      <c r="B4" s="120"/>
      <c r="C4" s="123"/>
      <c r="D4" s="124"/>
      <c r="E4" s="232" t="s">
        <v>38</v>
      </c>
      <c r="F4" s="232"/>
      <c r="G4" s="232"/>
    </row>
    <row r="5" spans="1:7" ht="66.75" customHeight="1">
      <c r="A5" s="126" t="s">
        <v>39</v>
      </c>
      <c r="B5" s="126" t="s">
        <v>40</v>
      </c>
      <c r="C5" s="127" t="s">
        <v>41</v>
      </c>
      <c r="D5" s="128" t="s">
        <v>42</v>
      </c>
      <c r="E5" s="125" t="s">
        <v>43</v>
      </c>
      <c r="F5" s="125" t="s">
        <v>44</v>
      </c>
      <c r="G5" s="125" t="s">
        <v>45</v>
      </c>
    </row>
    <row r="6" spans="1:7" ht="12.75">
      <c r="A6" s="129" t="s">
        <v>46</v>
      </c>
      <c r="B6" s="126" t="s">
        <v>47</v>
      </c>
      <c r="C6" s="130">
        <v>4.22</v>
      </c>
      <c r="D6" s="131" t="str">
        <f aca="true" t="shared" si="0" ref="D6:D11">IF(AND(C6&gt;=E6,C6&lt;=G6),"OK","Não OK")</f>
        <v>OK</v>
      </c>
      <c r="E6" s="132">
        <v>0.11</v>
      </c>
      <c r="F6" s="132">
        <v>4.07</v>
      </c>
      <c r="G6" s="132">
        <v>8.03</v>
      </c>
    </row>
    <row r="7" spans="1:7" ht="12.75">
      <c r="A7" s="129" t="s">
        <v>48</v>
      </c>
      <c r="B7" s="126" t="s">
        <v>49</v>
      </c>
      <c r="C7" s="130">
        <v>1.2</v>
      </c>
      <c r="D7" s="131" t="str">
        <f t="shared" si="0"/>
        <v>OK</v>
      </c>
      <c r="E7" s="132">
        <v>0</v>
      </c>
      <c r="F7" s="132">
        <v>0.59</v>
      </c>
      <c r="G7" s="132">
        <v>1.2</v>
      </c>
    </row>
    <row r="8" spans="1:7" ht="12.75">
      <c r="A8" s="129" t="s">
        <v>50</v>
      </c>
      <c r="B8" s="126" t="s">
        <v>51</v>
      </c>
      <c r="C8" s="130">
        <v>2.47</v>
      </c>
      <c r="D8" s="131" t="str">
        <f t="shared" si="0"/>
        <v>OK</v>
      </c>
      <c r="E8" s="132">
        <v>0</v>
      </c>
      <c r="F8" s="132">
        <v>1.18</v>
      </c>
      <c r="G8" s="132">
        <v>2.47</v>
      </c>
    </row>
    <row r="9" spans="1:7" ht="12.75">
      <c r="A9" s="129" t="s">
        <v>52</v>
      </c>
      <c r="B9" s="126" t="s">
        <v>53</v>
      </c>
      <c r="C9" s="130">
        <v>8.65</v>
      </c>
      <c r="D9" s="131" t="str">
        <f t="shared" si="0"/>
        <v>OK</v>
      </c>
      <c r="E9" s="132">
        <v>6.03</v>
      </c>
      <c r="F9" s="132">
        <v>7.65</v>
      </c>
      <c r="G9" s="132">
        <v>9.03</v>
      </c>
    </row>
    <row r="10" spans="1:7" ht="13.5" thickBot="1">
      <c r="A10" s="133" t="s">
        <v>54</v>
      </c>
      <c r="B10" s="134" t="s">
        <v>55</v>
      </c>
      <c r="C10" s="135">
        <v>9.88</v>
      </c>
      <c r="D10" s="136" t="str">
        <f t="shared" si="0"/>
        <v>OK</v>
      </c>
      <c r="E10" s="137">
        <v>3.83</v>
      </c>
      <c r="F10" s="137">
        <v>6.9</v>
      </c>
      <c r="G10" s="137">
        <v>9.96</v>
      </c>
    </row>
    <row r="11" spans="1:7" s="141" customFormat="1" ht="84.75" customHeight="1" thickTop="1">
      <c r="A11" s="138" t="s">
        <v>56</v>
      </c>
      <c r="B11" s="146" t="s">
        <v>57</v>
      </c>
      <c r="C11" s="145">
        <f>(((1+$C$6/100)*(1+$C$7/100)*(1+$C$8/100)*(1+$C$10/100))/(1-($C$9/100))-1)*100</f>
        <v>29.998522573651208</v>
      </c>
      <c r="D11" s="139" t="str">
        <f t="shared" si="0"/>
        <v>OK</v>
      </c>
      <c r="E11" s="140">
        <v>20</v>
      </c>
      <c r="F11" s="140">
        <v>25</v>
      </c>
      <c r="G11" s="140">
        <v>30</v>
      </c>
    </row>
    <row r="13" spans="2:4" ht="12.75">
      <c r="B13" s="120"/>
      <c r="C13" s="143"/>
      <c r="D13" s="144"/>
    </row>
    <row r="14" spans="2:4" ht="12.75">
      <c r="B14" s="120"/>
      <c r="C14" s="143"/>
      <c r="D14" s="144"/>
    </row>
    <row r="15" spans="2:4" ht="12.75">
      <c r="B15" s="120"/>
      <c r="C15" s="143"/>
      <c r="D15" s="144"/>
    </row>
    <row r="16" spans="2:4" ht="12.75">
      <c r="B16" s="120"/>
      <c r="C16" s="143"/>
      <c r="D16" s="144"/>
    </row>
    <row r="17" spans="1:5" ht="12.75">
      <c r="A17" s="166"/>
      <c r="B17" s="120"/>
      <c r="C17" s="167"/>
      <c r="D17" s="168"/>
      <c r="E17" s="166"/>
    </row>
    <row r="18" spans="1:3" ht="12.75">
      <c r="A18" s="119" t="e">
        <f>'Plan PREFEITURA'!#REF!</f>
        <v>#REF!</v>
      </c>
      <c r="C18" s="119" t="e">
        <f>'Plan PREFEITURA'!#REF!</f>
        <v>#REF!</v>
      </c>
    </row>
    <row r="19" spans="1:4" ht="12.75">
      <c r="A19" s="119" t="e">
        <f>'Plan PREFEITURA'!#REF!</f>
        <v>#REF!</v>
      </c>
      <c r="C19" s="143" t="e">
        <f>'Plan PREFEITURA'!#REF!</f>
        <v>#REF!</v>
      </c>
      <c r="D19" s="144"/>
    </row>
    <row r="20" spans="3:4" ht="12.75">
      <c r="C20" s="143" t="e">
        <f>'Plan PREFEITURA'!#REF!</f>
        <v>#REF!</v>
      </c>
      <c r="D20" s="144"/>
    </row>
    <row r="21" spans="3:4" ht="12.75">
      <c r="C21" s="143"/>
      <c r="D21" s="144"/>
    </row>
    <row r="22" spans="3:4" ht="12.75">
      <c r="C22" s="143"/>
      <c r="D22" s="144"/>
    </row>
    <row r="23" spans="3:4" ht="12.75">
      <c r="C23" s="143"/>
      <c r="D23" s="144"/>
    </row>
  </sheetData>
  <sheetProtection/>
  <mergeCells count="1">
    <mergeCell ref="E4:G4"/>
  </mergeCells>
  <conditionalFormatting sqref="D6:D11">
    <cfRule type="cellIs" priority="1" dxfId="13" operator="equal" stopIfTrue="1">
      <formula>"NÃO OK"</formula>
    </cfRule>
    <cfRule type="cellIs" priority="2" dxfId="12" operator="equal" stopIfTrue="1">
      <formula>"OK"</formula>
    </cfRule>
  </conditionalFormatting>
  <printOptions/>
  <pageMargins left="0.787401575" right="0.787401575" top="0.984251969" bottom="0.984251969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"/>
  <sheetViews>
    <sheetView tabSelected="1" view="pageBreakPreview" zoomScale="75" zoomScaleNormal="75" zoomScaleSheetLayoutView="75" zoomScalePageLayoutView="0" workbookViewId="0" topLeftCell="A2">
      <pane ySplit="12" topLeftCell="A17" activePane="bottomLeft" state="frozen"/>
      <selection pane="topLeft" activeCell="B2" sqref="B2"/>
      <selection pane="bottomLeft" activeCell="C18" sqref="C18"/>
    </sheetView>
  </sheetViews>
  <sheetFormatPr defaultColWidth="9.140625" defaultRowHeight="12.75"/>
  <cols>
    <col min="1" max="1" width="4.7109375" style="15" customWidth="1"/>
    <col min="2" max="2" width="12.421875" style="0" customWidth="1"/>
    <col min="3" max="3" width="79.421875" style="0" customWidth="1"/>
    <col min="4" max="4" width="22.00390625" style="3" customWidth="1"/>
    <col min="5" max="5" width="4.7109375" style="3" customWidth="1"/>
    <col min="6" max="6" width="13.57421875" style="35" customWidth="1"/>
    <col min="7" max="7" width="12.57421875" style="1" customWidth="1"/>
    <col min="8" max="8" width="14.00390625" style="1" bestFit="1" customWidth="1"/>
    <col min="9" max="9" width="16.421875" style="2" customWidth="1"/>
    <col min="10" max="10" width="13.421875" style="1" customWidth="1"/>
    <col min="11" max="11" width="10.7109375" style="0" customWidth="1"/>
    <col min="12" max="12" width="18.57421875" style="0" customWidth="1"/>
    <col min="13" max="13" width="28.7109375" style="0" customWidth="1"/>
  </cols>
  <sheetData>
    <row r="2" spans="1:3" ht="18">
      <c r="A2" s="164" t="s">
        <v>63</v>
      </c>
      <c r="C2" s="165" t="s">
        <v>68</v>
      </c>
    </row>
    <row r="3" ht="18">
      <c r="C3" s="165" t="s">
        <v>64</v>
      </c>
    </row>
    <row r="4" ht="18">
      <c r="C4" s="165" t="s">
        <v>65</v>
      </c>
    </row>
    <row r="5" ht="18">
      <c r="C5" s="165" t="s">
        <v>66</v>
      </c>
    </row>
    <row r="6" ht="18">
      <c r="C6" s="169" t="s">
        <v>67</v>
      </c>
    </row>
    <row r="7" ht="18.75" thickBot="1">
      <c r="C7" s="165"/>
    </row>
    <row r="8" spans="2:6" ht="20.25" customHeight="1" thickBot="1">
      <c r="B8" s="59" t="s">
        <v>21</v>
      </c>
      <c r="C8" s="18"/>
      <c r="D8" s="18"/>
      <c r="E8" s="18"/>
      <c r="F8" s="36"/>
    </row>
    <row r="9" spans="1:10" ht="18" customHeight="1">
      <c r="A9" s="16"/>
      <c r="B9" s="24" t="s">
        <v>3</v>
      </c>
      <c r="C9" s="191" t="s">
        <v>118</v>
      </c>
      <c r="D9" s="192"/>
      <c r="E9" s="192"/>
      <c r="F9" s="37"/>
      <c r="G9" s="60" t="s">
        <v>24</v>
      </c>
      <c r="H9" s="72"/>
      <c r="I9" s="205">
        <v>44664</v>
      </c>
      <c r="J9" s="73"/>
    </row>
    <row r="10" spans="2:10" ht="18" customHeight="1">
      <c r="B10" s="66" t="s">
        <v>4</v>
      </c>
      <c r="C10" s="193" t="s">
        <v>87</v>
      </c>
      <c r="D10" s="194"/>
      <c r="E10" s="195"/>
      <c r="F10" s="196"/>
      <c r="G10" s="74" t="s">
        <v>23</v>
      </c>
      <c r="H10" s="75"/>
      <c r="I10" s="206"/>
      <c r="J10" s="76"/>
    </row>
    <row r="11" spans="2:10" ht="18" customHeight="1" thickBot="1">
      <c r="B11" s="64" t="s">
        <v>25</v>
      </c>
      <c r="C11" s="236" t="s">
        <v>108</v>
      </c>
      <c r="D11" s="237"/>
      <c r="E11" s="237"/>
      <c r="F11" s="237"/>
      <c r="G11" s="74" t="s">
        <v>75</v>
      </c>
      <c r="H11" s="75"/>
      <c r="I11" s="214" t="s">
        <v>119</v>
      </c>
      <c r="J11" s="76"/>
    </row>
    <row r="12" spans="2:10" ht="18" customHeight="1">
      <c r="B12" s="4"/>
      <c r="C12" s="11" t="s">
        <v>33</v>
      </c>
      <c r="D12" s="197">
        <v>0.25</v>
      </c>
      <c r="E12" s="240" t="s">
        <v>26</v>
      </c>
      <c r="F12" s="241"/>
      <c r="G12" s="233"/>
      <c r="H12" s="234"/>
      <c r="I12" s="234"/>
      <c r="J12" s="235"/>
    </row>
    <row r="13" spans="1:10" ht="26.25" thickBot="1">
      <c r="A13" s="17"/>
      <c r="B13" s="29" t="s">
        <v>0</v>
      </c>
      <c r="C13" s="30" t="s">
        <v>1</v>
      </c>
      <c r="D13" s="220" t="s">
        <v>77</v>
      </c>
      <c r="E13" s="56" t="s">
        <v>6</v>
      </c>
      <c r="F13" s="57" t="s">
        <v>7</v>
      </c>
      <c r="G13" s="58" t="s">
        <v>13</v>
      </c>
      <c r="H13" s="54" t="s">
        <v>10</v>
      </c>
      <c r="I13" s="54" t="s">
        <v>14</v>
      </c>
      <c r="J13" s="54" t="s">
        <v>22</v>
      </c>
    </row>
    <row r="14" spans="1:10" ht="15" customHeight="1">
      <c r="A14" s="198"/>
      <c r="B14" s="45">
        <v>1</v>
      </c>
      <c r="C14" s="46" t="s">
        <v>74</v>
      </c>
      <c r="D14" s="175"/>
      <c r="E14" s="176"/>
      <c r="F14" s="177"/>
      <c r="G14" s="50"/>
      <c r="H14" s="44"/>
      <c r="I14" s="70">
        <f>SUM(I15:I15)</f>
        <v>3563.82</v>
      </c>
      <c r="J14" s="178"/>
    </row>
    <row r="15" spans="1:10" ht="12.75">
      <c r="A15" s="198"/>
      <c r="B15" s="181" t="s">
        <v>79</v>
      </c>
      <c r="C15" s="170" t="s">
        <v>78</v>
      </c>
      <c r="D15" s="221" t="s">
        <v>76</v>
      </c>
      <c r="E15" s="171" t="s">
        <v>69</v>
      </c>
      <c r="F15" s="172">
        <v>4.5</v>
      </c>
      <c r="G15" s="12">
        <v>633.57</v>
      </c>
      <c r="H15" s="61">
        <f>ROUND(G15*(1+$D$12),2)</f>
        <v>791.96</v>
      </c>
      <c r="I15" s="62">
        <f>ROUND(F15*H15,2)</f>
        <v>3563.82</v>
      </c>
      <c r="J15" s="174">
        <f>(I15/I27)</f>
        <v>0.006846214705947046</v>
      </c>
    </row>
    <row r="16" spans="1:10" ht="15" customHeight="1">
      <c r="A16" s="198"/>
      <c r="B16" s="45">
        <v>2</v>
      </c>
      <c r="C16" s="46" t="s">
        <v>100</v>
      </c>
      <c r="D16" s="175"/>
      <c r="E16" s="176"/>
      <c r="F16" s="177"/>
      <c r="G16" s="50"/>
      <c r="H16" s="44"/>
      <c r="I16" s="70">
        <f>SUM(I17:I20)</f>
        <v>505407.45</v>
      </c>
      <c r="J16" s="226"/>
    </row>
    <row r="17" spans="1:10" ht="12.75">
      <c r="A17" s="198"/>
      <c r="B17" s="173" t="s">
        <v>80</v>
      </c>
      <c r="C17" s="170" t="s">
        <v>93</v>
      </c>
      <c r="D17" s="221" t="s">
        <v>96</v>
      </c>
      <c r="E17" s="171" t="s">
        <v>69</v>
      </c>
      <c r="F17" s="172">
        <v>6558.38</v>
      </c>
      <c r="G17" s="12">
        <v>0.58</v>
      </c>
      <c r="H17" s="61">
        <f>ROUND(G17*(1+$D$12),2)</f>
        <v>0.73</v>
      </c>
      <c r="I17" s="62">
        <f>ROUND(F17*H17,2)</f>
        <v>4787.62</v>
      </c>
      <c r="J17" s="174">
        <f>(I17/I27)</f>
        <v>0.00919717450670522</v>
      </c>
    </row>
    <row r="18" spans="1:10" ht="12.75">
      <c r="A18" s="198"/>
      <c r="B18" s="173" t="s">
        <v>81</v>
      </c>
      <c r="C18" s="170" t="s">
        <v>94</v>
      </c>
      <c r="D18" s="221" t="s">
        <v>97</v>
      </c>
      <c r="E18" s="171" t="s">
        <v>69</v>
      </c>
      <c r="F18" s="172">
        <f>F17</f>
        <v>6558.38</v>
      </c>
      <c r="G18" s="12">
        <v>7.48</v>
      </c>
      <c r="H18" s="61">
        <f>ROUND(G18*(1+$D$12),2)</f>
        <v>9.35</v>
      </c>
      <c r="I18" s="62">
        <f>ROUND(F18*H18,2)</f>
        <v>61320.85</v>
      </c>
      <c r="J18" s="174">
        <f>(I18/I27)</f>
        <v>0.11779935716483238</v>
      </c>
    </row>
    <row r="19" spans="1:10" ht="12.75">
      <c r="A19" s="198"/>
      <c r="B19" s="173" t="s">
        <v>82</v>
      </c>
      <c r="C19" s="170" t="s">
        <v>95</v>
      </c>
      <c r="D19" s="221" t="s">
        <v>98</v>
      </c>
      <c r="E19" s="171" t="s">
        <v>70</v>
      </c>
      <c r="F19" s="172">
        <f>F17*0.005</f>
        <v>32.7919</v>
      </c>
      <c r="G19" s="12">
        <v>1384.71</v>
      </c>
      <c r="H19" s="61">
        <f>ROUND(G19*(1+$D$12),2)</f>
        <v>1730.89</v>
      </c>
      <c r="I19" s="62">
        <f>ROUND(F19*H19,2)</f>
        <v>56759.17</v>
      </c>
      <c r="J19" s="174">
        <f>(I19/I27)</f>
        <v>0.10903622078313394</v>
      </c>
    </row>
    <row r="20" spans="1:10" ht="12.75">
      <c r="A20" s="198"/>
      <c r="B20" s="173" t="s">
        <v>83</v>
      </c>
      <c r="C20" s="170" t="s">
        <v>88</v>
      </c>
      <c r="D20" s="221" t="s">
        <v>99</v>
      </c>
      <c r="E20" s="171" t="s">
        <v>70</v>
      </c>
      <c r="F20" s="172">
        <f>F17*0.03</f>
        <v>196.7514</v>
      </c>
      <c r="G20" s="12">
        <v>1555.42</v>
      </c>
      <c r="H20" s="61">
        <f>ROUND(G20*(1+$D$12),2)</f>
        <v>1944.28</v>
      </c>
      <c r="I20" s="62">
        <f>ROUND(F20*H20,2)</f>
        <v>382539.81</v>
      </c>
      <c r="J20" s="174">
        <f>(I20/I27)</f>
        <v>0.7348714785910031</v>
      </c>
    </row>
    <row r="21" spans="1:10" ht="15" customHeight="1">
      <c r="A21" s="198"/>
      <c r="B21" s="45">
        <v>3</v>
      </c>
      <c r="C21" s="46" t="s">
        <v>101</v>
      </c>
      <c r="D21" s="175"/>
      <c r="E21" s="176"/>
      <c r="F21" s="177"/>
      <c r="G21" s="50"/>
      <c r="H21" s="44"/>
      <c r="I21" s="70">
        <f>SUM(I22:I26)</f>
        <v>11582.079999999998</v>
      </c>
      <c r="J21" s="226"/>
    </row>
    <row r="22" spans="1:10" ht="12.75">
      <c r="A22" s="198"/>
      <c r="B22" s="173" t="s">
        <v>84</v>
      </c>
      <c r="C22" s="170" t="s">
        <v>102</v>
      </c>
      <c r="D22" s="221" t="s">
        <v>107</v>
      </c>
      <c r="E22" s="171" t="s">
        <v>69</v>
      </c>
      <c r="F22" s="172">
        <v>83.6</v>
      </c>
      <c r="G22" s="12">
        <v>33.85</v>
      </c>
      <c r="H22" s="61">
        <f>ROUND(G22*(1+$D$12),2)</f>
        <v>42.31</v>
      </c>
      <c r="I22" s="62">
        <f>ROUND(F22*H22,2)</f>
        <v>3537.12</v>
      </c>
      <c r="J22" s="174">
        <f>(I22/I27)</f>
        <v>0.006794923133238888</v>
      </c>
    </row>
    <row r="23" spans="1:10" ht="25.5">
      <c r="A23" s="198"/>
      <c r="B23" s="173" t="s">
        <v>85</v>
      </c>
      <c r="C23" s="170" t="s">
        <v>103</v>
      </c>
      <c r="D23" s="221" t="s">
        <v>104</v>
      </c>
      <c r="E23" s="171" t="s">
        <v>69</v>
      </c>
      <c r="F23" s="172">
        <v>3.85</v>
      </c>
      <c r="G23" s="12">
        <v>926.53</v>
      </c>
      <c r="H23" s="61">
        <f>ROUND(G23*(1+$D$12),2)</f>
        <v>1158.16</v>
      </c>
      <c r="I23" s="62">
        <f>ROUND(F23*H23,2)</f>
        <v>4458.92</v>
      </c>
      <c r="J23" s="174">
        <f>(I23/I27)</f>
        <v>0.00856573106291603</v>
      </c>
    </row>
    <row r="24" spans="1:10" ht="12.75">
      <c r="A24" s="198"/>
      <c r="B24" s="173" t="s">
        <v>86</v>
      </c>
      <c r="C24" s="170" t="s">
        <v>105</v>
      </c>
      <c r="D24" s="221" t="s">
        <v>106</v>
      </c>
      <c r="E24" s="171" t="s">
        <v>69</v>
      </c>
      <c r="F24" s="172">
        <v>7.04</v>
      </c>
      <c r="G24" s="12">
        <v>60.41</v>
      </c>
      <c r="H24" s="61">
        <f>ROUND(G24*(1+$D$12),2)</f>
        <v>75.51</v>
      </c>
      <c r="I24" s="62">
        <f>ROUND(F24*H24,2)</f>
        <v>531.59</v>
      </c>
      <c r="J24" s="174">
        <f>(I24/I27)</f>
        <v>0.0010212017653906174</v>
      </c>
    </row>
    <row r="25" spans="1:10" ht="12.75">
      <c r="A25" s="198"/>
      <c r="B25" s="227" t="s">
        <v>110</v>
      </c>
      <c r="C25" s="228" t="s">
        <v>109</v>
      </c>
      <c r="D25" s="221" t="s">
        <v>111</v>
      </c>
      <c r="E25" s="230" t="s">
        <v>112</v>
      </c>
      <c r="F25" s="231">
        <v>70.4</v>
      </c>
      <c r="G25" s="12">
        <v>26.79</v>
      </c>
      <c r="H25" s="61">
        <f>ROUND(G25*(1+$D$12),2)</f>
        <v>33.49</v>
      </c>
      <c r="I25" s="62">
        <f>ROUND(F25*H25,2)</f>
        <v>2357.7</v>
      </c>
      <c r="J25" s="174">
        <f>(I25/I27)</f>
        <v>0.004529218763072026</v>
      </c>
    </row>
    <row r="26" spans="1:10" ht="12.75">
      <c r="A26" s="198"/>
      <c r="B26" s="227" t="s">
        <v>113</v>
      </c>
      <c r="C26" s="228" t="s">
        <v>114</v>
      </c>
      <c r="D26" s="229" t="s">
        <v>115</v>
      </c>
      <c r="E26" s="230" t="s">
        <v>116</v>
      </c>
      <c r="F26" s="231">
        <v>11.2</v>
      </c>
      <c r="G26" s="12">
        <v>49.77</v>
      </c>
      <c r="H26" s="61">
        <f>ROUND(G26*(1+$D$12),2)</f>
        <v>62.21</v>
      </c>
      <c r="I26" s="62">
        <f>ROUND(F26*H26,2)</f>
        <v>696.75</v>
      </c>
      <c r="J26" s="174">
        <f>(I26/I27)</f>
        <v>0.001338479523760629</v>
      </c>
    </row>
    <row r="27" spans="2:14" ht="15" customHeight="1">
      <c r="B27" s="182"/>
      <c r="C27" s="5"/>
      <c r="D27" s="222" t="s">
        <v>19</v>
      </c>
      <c r="E27" s="6"/>
      <c r="F27" s="39"/>
      <c r="G27" s="13"/>
      <c r="H27" s="14"/>
      <c r="I27" s="223">
        <f>SUM(I14+I16+I21)</f>
        <v>520553.35000000003</v>
      </c>
      <c r="J27" s="224">
        <f>SUM(J15:J26)</f>
        <v>1</v>
      </c>
      <c r="K27" s="199"/>
      <c r="L27" s="207"/>
      <c r="M27" s="199"/>
      <c r="N27" s="199"/>
    </row>
    <row r="28" spans="2:14" ht="12.75">
      <c r="B28" s="183"/>
      <c r="C28" s="183"/>
      <c r="D28" s="184"/>
      <c r="E28" s="184"/>
      <c r="F28" s="185"/>
      <c r="G28" s="186"/>
      <c r="H28" s="186"/>
      <c r="I28" s="187"/>
      <c r="J28" s="186"/>
      <c r="L28" s="207"/>
      <c r="M28" s="216"/>
      <c r="N28" s="199"/>
    </row>
    <row r="29" spans="2:14" ht="15">
      <c r="B29" s="183"/>
      <c r="C29" s="179" t="s">
        <v>71</v>
      </c>
      <c r="D29" s="188"/>
      <c r="E29" s="180"/>
      <c r="F29" s="189"/>
      <c r="G29" s="190"/>
      <c r="H29" s="186"/>
      <c r="I29" s="187"/>
      <c r="J29" s="186"/>
      <c r="L29" s="207"/>
      <c r="M29" s="199"/>
      <c r="N29" s="199"/>
    </row>
    <row r="30" spans="2:14" ht="12.75">
      <c r="B30" s="183"/>
      <c r="C30" s="183"/>
      <c r="D30" s="184"/>
      <c r="E30" s="184"/>
      <c r="F30" s="185"/>
      <c r="G30" s="186"/>
      <c r="H30" s="186"/>
      <c r="I30" s="186"/>
      <c r="J30" s="186"/>
      <c r="L30" s="207"/>
      <c r="M30" s="199"/>
      <c r="N30" s="199"/>
    </row>
    <row r="31" spans="2:14" ht="12.75">
      <c r="B31" s="180"/>
      <c r="C31" s="200" t="s">
        <v>120</v>
      </c>
      <c r="D31" s="184"/>
      <c r="E31" s="184"/>
      <c r="F31" s="185"/>
      <c r="G31" s="186"/>
      <c r="H31" s="186"/>
      <c r="I31" s="218"/>
      <c r="J31" s="9"/>
      <c r="L31" s="208"/>
      <c r="N31" s="199"/>
    </row>
    <row r="32" spans="2:14" ht="12.75">
      <c r="B32" s="180"/>
      <c r="C32" s="200"/>
      <c r="D32" s="184"/>
      <c r="E32" s="184"/>
      <c r="F32" s="185"/>
      <c r="G32" s="186"/>
      <c r="H32" s="186"/>
      <c r="I32" s="10"/>
      <c r="J32" s="9"/>
      <c r="N32" s="199"/>
    </row>
    <row r="33" spans="2:14" ht="15.75">
      <c r="B33" s="180"/>
      <c r="C33" s="200"/>
      <c r="D33" s="184"/>
      <c r="E33" s="184"/>
      <c r="F33" s="185"/>
      <c r="G33" s="186"/>
      <c r="H33" s="186"/>
      <c r="I33" s="219"/>
      <c r="J33" s="9"/>
      <c r="L33" s="209"/>
      <c r="M33" s="217"/>
      <c r="N33" s="199"/>
    </row>
    <row r="34" spans="2:14" ht="12.75" customHeight="1">
      <c r="B34" s="180"/>
      <c r="C34" s="184"/>
      <c r="D34" s="184"/>
      <c r="E34" s="184"/>
      <c r="F34" s="185"/>
      <c r="G34" s="186"/>
      <c r="H34" s="186"/>
      <c r="I34" s="10"/>
      <c r="J34" s="9"/>
      <c r="L34" s="207"/>
      <c r="M34" s="199"/>
      <c r="N34" s="199"/>
    </row>
    <row r="35" spans="2:14" ht="12.75" customHeight="1">
      <c r="B35" s="180"/>
      <c r="H35" s="186"/>
      <c r="I35" s="10"/>
      <c r="J35" s="9"/>
      <c r="L35" s="207"/>
      <c r="M35" s="199"/>
      <c r="N35" s="199"/>
    </row>
    <row r="36" spans="2:14" ht="14.25">
      <c r="B36" s="180"/>
      <c r="H36" s="186"/>
      <c r="I36" s="10"/>
      <c r="J36" s="9"/>
      <c r="L36" s="210"/>
      <c r="M36" s="211"/>
      <c r="N36" s="199"/>
    </row>
    <row r="37" spans="2:14" ht="14.25">
      <c r="B37" s="180"/>
      <c r="H37" s="186"/>
      <c r="I37" s="10"/>
      <c r="J37" s="9"/>
      <c r="L37" s="212"/>
      <c r="M37" s="213"/>
      <c r="N37" s="199"/>
    </row>
    <row r="38" spans="2:14" ht="14.25">
      <c r="B38" s="183"/>
      <c r="C38" s="183" t="s">
        <v>72</v>
      </c>
      <c r="D38" s="203" t="s">
        <v>73</v>
      </c>
      <c r="E38" s="201"/>
      <c r="F38" s="204"/>
      <c r="G38" s="202"/>
      <c r="H38" s="186"/>
      <c r="I38" s="10"/>
      <c r="J38" s="9"/>
      <c r="L38" s="212"/>
      <c r="M38" s="213"/>
      <c r="N38" s="199"/>
    </row>
    <row r="39" spans="2:13" ht="14.25">
      <c r="B39" s="183"/>
      <c r="C39" s="215" t="s">
        <v>89</v>
      </c>
      <c r="D39" s="238" t="s">
        <v>91</v>
      </c>
      <c r="E39" s="238"/>
      <c r="F39" s="238"/>
      <c r="G39" s="238"/>
      <c r="H39" s="186"/>
      <c r="I39" s="10"/>
      <c r="J39" s="9"/>
      <c r="L39" s="212"/>
      <c r="M39" s="213"/>
    </row>
    <row r="40" spans="2:12" ht="12.75">
      <c r="B40" s="180"/>
      <c r="C40" s="183" t="s">
        <v>90</v>
      </c>
      <c r="D40" s="239" t="s">
        <v>92</v>
      </c>
      <c r="E40" s="239"/>
      <c r="F40" s="239"/>
      <c r="G40" s="239"/>
      <c r="H40" s="186"/>
      <c r="I40" s="10"/>
      <c r="J40" s="9"/>
      <c r="L40" s="208"/>
    </row>
    <row r="41" spans="2:12" ht="12.75">
      <c r="B41" s="180"/>
      <c r="D41" s="204" t="s">
        <v>117</v>
      </c>
      <c r="E41" s="204"/>
      <c r="F41" s="204"/>
      <c r="G41" s="204"/>
      <c r="H41" s="186"/>
      <c r="I41" s="10"/>
      <c r="J41" s="9"/>
      <c r="L41" s="208"/>
    </row>
    <row r="42" spans="2:12" ht="12.75">
      <c r="B42" s="180"/>
      <c r="G42" s="186"/>
      <c r="H42" s="186"/>
      <c r="I42" s="10"/>
      <c r="J42" s="9"/>
      <c r="L42" s="208"/>
    </row>
    <row r="43" spans="2:12" ht="12.75">
      <c r="B43" s="180"/>
      <c r="G43" s="186"/>
      <c r="H43" s="186"/>
      <c r="I43" s="10"/>
      <c r="J43" s="9"/>
      <c r="L43" s="208"/>
    </row>
    <row r="44" spans="7:12" ht="12.75">
      <c r="G44" s="9"/>
      <c r="H44" s="9"/>
      <c r="I44" s="10"/>
      <c r="J44" s="9"/>
      <c r="L44" s="208"/>
    </row>
    <row r="45" spans="3:12" ht="12.75">
      <c r="C45" s="7"/>
      <c r="D45" s="8"/>
      <c r="E45" s="8"/>
      <c r="F45" s="40"/>
      <c r="G45" s="9"/>
      <c r="H45" s="9"/>
      <c r="I45" s="10"/>
      <c r="J45" s="9"/>
      <c r="L45" s="208"/>
    </row>
  </sheetData>
  <sheetProtection/>
  <mergeCells count="5">
    <mergeCell ref="G12:J12"/>
    <mergeCell ref="C11:F11"/>
    <mergeCell ref="D39:G39"/>
    <mergeCell ref="D40:G40"/>
    <mergeCell ref="E12:F12"/>
  </mergeCells>
  <conditionalFormatting sqref="I12 I48:I65536 I36:I43 I27:I33">
    <cfRule type="cellIs" priority="5" dxfId="0" operator="greaterThan" stopIfTrue="1">
      <formula>$D$12</formula>
    </cfRule>
    <cfRule type="cellIs" priority="6" dxfId="2" operator="lessThan" stopIfTrue="1">
      <formula>-0.4</formula>
    </cfRule>
  </conditionalFormatting>
  <conditionalFormatting sqref="I34:I35">
    <cfRule type="cellIs" priority="1" dxfId="0" operator="greaterThan" stopIfTrue="1">
      <formula>$D$12</formula>
    </cfRule>
    <cfRule type="cellIs" priority="2" dxfId="2" operator="lessThan" stopIfTrue="1">
      <formula>-0.4</formula>
    </cfRule>
  </conditionalFormatting>
  <printOptions verticalCentered="1"/>
  <pageMargins left="0.3937007874015748" right="1.3779527559055118" top="0.1968503937007874" bottom="0.1968503937007874" header="0" footer="0"/>
  <pageSetup fitToWidth="3" horizontalDpi="600" verticalDpi="600" orientation="landscape" paperSize="9" scale="68" r:id="rId1"/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102"/>
  <sheetViews>
    <sheetView view="pageBreakPreview" zoomScale="85" zoomScaleNormal="75" zoomScaleSheetLayoutView="85" zoomScalePageLayoutView="0" workbookViewId="0" topLeftCell="B3">
      <pane ySplit="6" topLeftCell="A9" activePane="bottomLeft" state="frozen"/>
      <selection pane="topLeft" activeCell="A3" sqref="A3"/>
      <selection pane="bottomLeft" activeCell="D7" sqref="D7"/>
    </sheetView>
  </sheetViews>
  <sheetFormatPr defaultColWidth="9.140625" defaultRowHeight="12.75"/>
  <cols>
    <col min="1" max="1" width="4.7109375" style="15" customWidth="1"/>
    <col min="2" max="2" width="8.7109375" style="0" customWidth="1"/>
    <col min="3" max="3" width="43.7109375" style="0" customWidth="1"/>
    <col min="4" max="4" width="14.8515625" style="3" customWidth="1"/>
    <col min="5" max="5" width="4.7109375" style="3" customWidth="1"/>
    <col min="6" max="6" width="7.421875" style="35" customWidth="1"/>
    <col min="7" max="8" width="10.28125" style="1" customWidth="1"/>
    <col min="9" max="9" width="13.00390625" style="2" customWidth="1"/>
    <col min="10" max="10" width="13.28125" style="2" customWidth="1"/>
    <col min="11" max="11" width="9.00390625" style="2" customWidth="1"/>
    <col min="12" max="12" width="8.7109375" style="2" customWidth="1"/>
    <col min="13" max="13" width="9.8515625" style="118" customWidth="1"/>
    <col min="14" max="14" width="13.28125" style="2" customWidth="1"/>
    <col min="15" max="15" width="11.8515625" style="2" customWidth="1"/>
  </cols>
  <sheetData>
    <row r="2" ht="13.5" thickBot="1">
      <c r="M2" s="107"/>
    </row>
    <row r="3" spans="2:15" ht="20.25" customHeight="1" thickBot="1">
      <c r="B3" s="96" t="s">
        <v>2</v>
      </c>
      <c r="C3" s="18"/>
      <c r="D3" s="18"/>
      <c r="E3" s="18"/>
      <c r="F3" s="36"/>
      <c r="G3" s="19"/>
      <c r="H3" s="20"/>
      <c r="I3" s="20"/>
      <c r="J3" s="20"/>
      <c r="K3" s="20"/>
      <c r="L3" s="20"/>
      <c r="M3" s="108"/>
      <c r="N3" s="20"/>
      <c r="O3" s="97"/>
    </row>
    <row r="4" spans="1:15" ht="18" customHeight="1">
      <c r="A4" s="82"/>
      <c r="B4" s="88" t="str">
        <f>'Plan PREFEITURA'!B9</f>
        <v>Processo:</v>
      </c>
      <c r="C4" s="246" t="str">
        <f>'Plan PREFEITURA'!C9</f>
        <v>Infra Estrutura Urbana - Demanda 028886</v>
      </c>
      <c r="D4" s="247"/>
      <c r="E4" s="247"/>
      <c r="F4" s="248"/>
      <c r="G4" s="22" t="s">
        <v>24</v>
      </c>
      <c r="H4" s="22"/>
      <c r="I4" s="22"/>
      <c r="K4" s="158">
        <f>'Plan PREFEITURA'!I9</f>
        <v>44664</v>
      </c>
      <c r="L4" s="159"/>
      <c r="M4" s="109"/>
      <c r="N4" s="71"/>
      <c r="O4" s="98"/>
    </row>
    <row r="5" spans="2:15" ht="18" customHeight="1">
      <c r="B5" s="88" t="str">
        <f>'Plan PREFEITURA'!B10</f>
        <v>Município:</v>
      </c>
      <c r="C5" s="249" t="str">
        <f>'Plan PREFEITURA'!C10</f>
        <v>Prefeitura Municipal de Neves Paulista - SP</v>
      </c>
      <c r="D5" s="250"/>
      <c r="E5" s="250"/>
      <c r="F5" s="251"/>
      <c r="G5" s="77" t="s">
        <v>16</v>
      </c>
      <c r="H5" s="23"/>
      <c r="I5" s="23"/>
      <c r="K5" s="160" t="s">
        <v>17</v>
      </c>
      <c r="L5" s="161"/>
      <c r="M5" s="110"/>
      <c r="N5" s="78"/>
      <c r="O5" s="99"/>
    </row>
    <row r="6" spans="2:15" ht="18" customHeight="1" thickBot="1">
      <c r="B6" s="88" t="str">
        <f>'Plan PREFEITURA'!B11</f>
        <v>Objeto:</v>
      </c>
      <c r="C6" s="252" t="str">
        <f>'Plan PREFEITURA'!C11:F11</f>
        <v>Recapeamento Asfáltico no município de Neves Paulista -SP</v>
      </c>
      <c r="D6" s="253"/>
      <c r="E6" s="253"/>
      <c r="F6" s="254"/>
      <c r="G6" s="23"/>
      <c r="H6" s="23"/>
      <c r="I6" s="23"/>
      <c r="J6" s="23"/>
      <c r="K6" s="23"/>
      <c r="L6" s="23"/>
      <c r="M6" s="110"/>
      <c r="N6" s="23"/>
      <c r="O6" s="100"/>
    </row>
    <row r="7" spans="2:15" ht="18" customHeight="1">
      <c r="B7" s="91"/>
      <c r="C7" s="11" t="s">
        <v>33</v>
      </c>
      <c r="D7" s="163">
        <f>'Plan PREFEITURA'!D12</f>
        <v>0.25</v>
      </c>
      <c r="E7" s="21" t="s">
        <v>26</v>
      </c>
      <c r="F7" s="37"/>
      <c r="G7" s="244" t="s">
        <v>12</v>
      </c>
      <c r="H7" s="245"/>
      <c r="I7" s="245"/>
      <c r="J7" s="245"/>
      <c r="K7" s="245"/>
      <c r="L7" s="245"/>
      <c r="M7" s="111"/>
      <c r="N7" s="242" t="s">
        <v>29</v>
      </c>
      <c r="O7" s="243"/>
    </row>
    <row r="8" spans="1:15" ht="78" customHeight="1" thickBot="1">
      <c r="A8" s="17"/>
      <c r="B8" s="92" t="s">
        <v>0</v>
      </c>
      <c r="C8" s="84" t="s">
        <v>1</v>
      </c>
      <c r="D8" s="31" t="s">
        <v>5</v>
      </c>
      <c r="E8" s="31" t="s">
        <v>6</v>
      </c>
      <c r="F8" s="38" t="s">
        <v>7</v>
      </c>
      <c r="G8" s="28" t="s">
        <v>11</v>
      </c>
      <c r="H8" s="54" t="s">
        <v>8</v>
      </c>
      <c r="I8" s="54" t="s">
        <v>15</v>
      </c>
      <c r="J8" s="54" t="s">
        <v>14</v>
      </c>
      <c r="K8" s="27" t="s">
        <v>18</v>
      </c>
      <c r="L8" s="67" t="s">
        <v>9</v>
      </c>
      <c r="M8" s="112" t="s">
        <v>20</v>
      </c>
      <c r="N8" s="79" t="s">
        <v>27</v>
      </c>
      <c r="O8" s="148" t="s">
        <v>28</v>
      </c>
    </row>
    <row r="9" spans="1:15" ht="15.75" customHeight="1">
      <c r="A9" s="83"/>
      <c r="B9" s="93" t="e">
        <f>'Plan PREFEITURA'!#REF!</f>
        <v>#REF!</v>
      </c>
      <c r="C9" s="85" t="e">
        <f>'Plan PREFEITURA'!#REF!</f>
        <v>#REF!</v>
      </c>
      <c r="D9" s="47"/>
      <c r="E9" s="48"/>
      <c r="F9" s="49"/>
      <c r="G9" s="50"/>
      <c r="H9" s="44"/>
      <c r="I9" s="70" t="e">
        <f>SUM(I10:I15)</f>
        <v>#REF!</v>
      </c>
      <c r="J9" s="70" t="e">
        <f>SUM(J10:J15)</f>
        <v>#REF!</v>
      </c>
      <c r="K9" s="51"/>
      <c r="L9" s="52"/>
      <c r="M9" s="113"/>
      <c r="N9" s="53"/>
      <c r="O9" s="52"/>
    </row>
    <row r="10" spans="1:15" ht="16.5" customHeight="1">
      <c r="A10" s="83"/>
      <c r="B10" s="94" t="e">
        <f>'Plan PREFEITURA'!#REF!</f>
        <v>#REF!</v>
      </c>
      <c r="C10" s="86" t="e">
        <f>'Plan PREFEITURA'!#REF!</f>
        <v>#REF!</v>
      </c>
      <c r="D10" s="32" t="e">
        <f>'Plan PREFEITURA'!#REF!</f>
        <v>#REF!</v>
      </c>
      <c r="E10" s="33" t="e">
        <f>'Plan PREFEITURA'!#REF!</f>
        <v>#REF!</v>
      </c>
      <c r="F10" s="34" t="e">
        <f>'Plan PREFEITURA'!#REF!</f>
        <v>#REF!</v>
      </c>
      <c r="G10" s="26">
        <v>0</v>
      </c>
      <c r="H10" s="61">
        <f aca="true" t="shared" si="0" ref="H10:H15">ROUND(G10*(1+$D$7),2)</f>
        <v>0</v>
      </c>
      <c r="I10" s="62" t="e">
        <f aca="true" t="shared" si="1" ref="I10:I15">ROUND(F10*H10,2)</f>
        <v>#REF!</v>
      </c>
      <c r="J10" s="62" t="e">
        <f>'Plan PREFEITURA'!#REF!</f>
        <v>#REF!</v>
      </c>
      <c r="K10" s="68" t="e">
        <f aca="true" t="shared" si="2" ref="K10:K15">ROUND(J10/I10-1,2)</f>
        <v>#REF!</v>
      </c>
      <c r="L10" s="69" t="e">
        <f aca="true" t="shared" si="3" ref="L10:L15">IF(K10&lt;=0,"OK","Não OK")</f>
        <v>#REF!</v>
      </c>
      <c r="M10" s="114" t="e">
        <f>'Plan PREFEITURA'!#REF!</f>
        <v>#REF!</v>
      </c>
      <c r="N10" s="80" t="e">
        <f aca="true" t="shared" si="4" ref="N10:N15">M10</f>
        <v>#REF!</v>
      </c>
      <c r="O10" s="149"/>
    </row>
    <row r="11" spans="1:15" ht="17.25" customHeight="1">
      <c r="A11" s="83"/>
      <c r="B11" s="94" t="e">
        <f>'Plan PREFEITURA'!#REF!</f>
        <v>#REF!</v>
      </c>
      <c r="C11" s="86" t="e">
        <f>'Plan PREFEITURA'!#REF!</f>
        <v>#REF!</v>
      </c>
      <c r="D11" s="32" t="e">
        <f>'Plan PREFEITURA'!#REF!</f>
        <v>#REF!</v>
      </c>
      <c r="E11" s="33" t="e">
        <f>'Plan PREFEITURA'!#REF!</f>
        <v>#REF!</v>
      </c>
      <c r="F11" s="34" t="e">
        <f>'Plan PREFEITURA'!#REF!</f>
        <v>#REF!</v>
      </c>
      <c r="G11" s="26">
        <v>0</v>
      </c>
      <c r="H11" s="61">
        <f t="shared" si="0"/>
        <v>0</v>
      </c>
      <c r="I11" s="62" t="e">
        <f t="shared" si="1"/>
        <v>#REF!</v>
      </c>
      <c r="J11" s="62" t="e">
        <f>'Plan PREFEITURA'!#REF!</f>
        <v>#REF!</v>
      </c>
      <c r="K11" s="68" t="e">
        <f t="shared" si="2"/>
        <v>#REF!</v>
      </c>
      <c r="L11" s="69" t="e">
        <f t="shared" si="3"/>
        <v>#REF!</v>
      </c>
      <c r="M11" s="114" t="e">
        <f>'Plan PREFEITURA'!#REF!</f>
        <v>#REF!</v>
      </c>
      <c r="N11" s="80" t="e">
        <f t="shared" si="4"/>
        <v>#REF!</v>
      </c>
      <c r="O11" s="149"/>
    </row>
    <row r="12" spans="1:15" ht="15.75" customHeight="1">
      <c r="A12" s="83"/>
      <c r="B12" s="94" t="e">
        <f>'Plan PREFEITURA'!#REF!</f>
        <v>#REF!</v>
      </c>
      <c r="C12" s="86" t="e">
        <f>'Plan PREFEITURA'!#REF!</f>
        <v>#REF!</v>
      </c>
      <c r="D12" s="32" t="e">
        <f>'Plan PREFEITURA'!#REF!</f>
        <v>#REF!</v>
      </c>
      <c r="E12" s="33" t="e">
        <f>'Plan PREFEITURA'!#REF!</f>
        <v>#REF!</v>
      </c>
      <c r="F12" s="34" t="e">
        <f>'Plan PREFEITURA'!#REF!</f>
        <v>#REF!</v>
      </c>
      <c r="G12" s="26">
        <v>0</v>
      </c>
      <c r="H12" s="61">
        <f t="shared" si="0"/>
        <v>0</v>
      </c>
      <c r="I12" s="62" t="e">
        <f t="shared" si="1"/>
        <v>#REF!</v>
      </c>
      <c r="J12" s="62" t="e">
        <f>'Plan PREFEITURA'!#REF!</f>
        <v>#REF!</v>
      </c>
      <c r="K12" s="68" t="e">
        <f t="shared" si="2"/>
        <v>#REF!</v>
      </c>
      <c r="L12" s="69" t="e">
        <f t="shared" si="3"/>
        <v>#REF!</v>
      </c>
      <c r="M12" s="114" t="e">
        <f>'Plan PREFEITURA'!#REF!</f>
        <v>#REF!</v>
      </c>
      <c r="N12" s="80" t="e">
        <f t="shared" si="4"/>
        <v>#REF!</v>
      </c>
      <c r="O12" s="149"/>
    </row>
    <row r="13" spans="1:15" ht="15.75" customHeight="1">
      <c r="A13" s="83"/>
      <c r="B13" s="94" t="e">
        <f>'Plan PREFEITURA'!#REF!</f>
        <v>#REF!</v>
      </c>
      <c r="C13" s="86" t="e">
        <f>'Plan PREFEITURA'!#REF!</f>
        <v>#REF!</v>
      </c>
      <c r="D13" s="32" t="e">
        <f>'Plan PREFEITURA'!#REF!</f>
        <v>#REF!</v>
      </c>
      <c r="E13" s="33" t="e">
        <f>'Plan PREFEITURA'!#REF!</f>
        <v>#REF!</v>
      </c>
      <c r="F13" s="34" t="e">
        <f>'Plan PREFEITURA'!#REF!</f>
        <v>#REF!</v>
      </c>
      <c r="G13" s="26">
        <v>0</v>
      </c>
      <c r="H13" s="61">
        <f t="shared" si="0"/>
        <v>0</v>
      </c>
      <c r="I13" s="62" t="e">
        <f t="shared" si="1"/>
        <v>#REF!</v>
      </c>
      <c r="J13" s="62" t="e">
        <f>'Plan PREFEITURA'!#REF!</f>
        <v>#REF!</v>
      </c>
      <c r="K13" s="68" t="e">
        <f t="shared" si="2"/>
        <v>#REF!</v>
      </c>
      <c r="L13" s="69" t="e">
        <f t="shared" si="3"/>
        <v>#REF!</v>
      </c>
      <c r="M13" s="114" t="e">
        <f>'Plan PREFEITURA'!#REF!</f>
        <v>#REF!</v>
      </c>
      <c r="N13" s="80" t="e">
        <f t="shared" si="4"/>
        <v>#REF!</v>
      </c>
      <c r="O13" s="149"/>
    </row>
    <row r="14" spans="1:15" ht="15.75" customHeight="1">
      <c r="A14" s="83"/>
      <c r="B14" s="94" t="e">
        <f>'Plan PREFEITURA'!#REF!</f>
        <v>#REF!</v>
      </c>
      <c r="C14" s="86" t="e">
        <f>'Plan PREFEITURA'!#REF!</f>
        <v>#REF!</v>
      </c>
      <c r="D14" s="32" t="e">
        <f>'Plan PREFEITURA'!#REF!</f>
        <v>#REF!</v>
      </c>
      <c r="E14" s="33" t="e">
        <f>'Plan PREFEITURA'!#REF!</f>
        <v>#REF!</v>
      </c>
      <c r="F14" s="34" t="e">
        <f>'Plan PREFEITURA'!#REF!</f>
        <v>#REF!</v>
      </c>
      <c r="G14" s="26">
        <v>0</v>
      </c>
      <c r="H14" s="61">
        <f t="shared" si="0"/>
        <v>0</v>
      </c>
      <c r="I14" s="62" t="e">
        <f t="shared" si="1"/>
        <v>#REF!</v>
      </c>
      <c r="J14" s="62" t="e">
        <f>'Plan PREFEITURA'!#REF!</f>
        <v>#REF!</v>
      </c>
      <c r="K14" s="68" t="e">
        <f t="shared" si="2"/>
        <v>#REF!</v>
      </c>
      <c r="L14" s="69" t="e">
        <f t="shared" si="3"/>
        <v>#REF!</v>
      </c>
      <c r="M14" s="114" t="e">
        <f>'Plan PREFEITURA'!#REF!</f>
        <v>#REF!</v>
      </c>
      <c r="N14" s="80" t="e">
        <f t="shared" si="4"/>
        <v>#REF!</v>
      </c>
      <c r="O14" s="149"/>
    </row>
    <row r="15" spans="1:15" ht="15.75" customHeight="1">
      <c r="A15" s="83"/>
      <c r="B15" s="94" t="e">
        <f>'Plan PREFEITURA'!#REF!</f>
        <v>#REF!</v>
      </c>
      <c r="C15" s="86" t="e">
        <f>'Plan PREFEITURA'!#REF!</f>
        <v>#REF!</v>
      </c>
      <c r="D15" s="32" t="e">
        <f>'Plan PREFEITURA'!#REF!</f>
        <v>#REF!</v>
      </c>
      <c r="E15" s="33" t="e">
        <f>'Plan PREFEITURA'!#REF!</f>
        <v>#REF!</v>
      </c>
      <c r="F15" s="34" t="e">
        <f>'Plan PREFEITURA'!#REF!</f>
        <v>#REF!</v>
      </c>
      <c r="G15" s="26">
        <v>0</v>
      </c>
      <c r="H15" s="61">
        <f t="shared" si="0"/>
        <v>0</v>
      </c>
      <c r="I15" s="62" t="e">
        <f t="shared" si="1"/>
        <v>#REF!</v>
      </c>
      <c r="J15" s="62" t="e">
        <f>'Plan PREFEITURA'!#REF!</f>
        <v>#REF!</v>
      </c>
      <c r="K15" s="68" t="e">
        <f t="shared" si="2"/>
        <v>#REF!</v>
      </c>
      <c r="L15" s="69" t="e">
        <f t="shared" si="3"/>
        <v>#REF!</v>
      </c>
      <c r="M15" s="114" t="e">
        <f>'Plan PREFEITURA'!#REF!</f>
        <v>#REF!</v>
      </c>
      <c r="N15" s="80" t="e">
        <f t="shared" si="4"/>
        <v>#REF!</v>
      </c>
      <c r="O15" s="149"/>
    </row>
    <row r="16" spans="1:15" ht="17.25" customHeight="1">
      <c r="A16" s="83"/>
      <c r="B16" s="93" t="e">
        <f>'Plan PREFEITURA'!#REF!</f>
        <v>#REF!</v>
      </c>
      <c r="C16" s="85" t="e">
        <f>'Plan PREFEITURA'!#REF!</f>
        <v>#REF!</v>
      </c>
      <c r="D16" s="47"/>
      <c r="E16" s="48"/>
      <c r="F16" s="49"/>
      <c r="G16" s="50"/>
      <c r="H16" s="44"/>
      <c r="I16" s="70" t="e">
        <f>SUM(I17:I22)</f>
        <v>#REF!</v>
      </c>
      <c r="J16" s="70" t="e">
        <f>SUM(J17:J22)</f>
        <v>#REF!</v>
      </c>
      <c r="K16" s="51"/>
      <c r="L16" s="52"/>
      <c r="M16" s="113"/>
      <c r="N16" s="53"/>
      <c r="O16" s="52"/>
    </row>
    <row r="17" spans="1:15" ht="17.25" customHeight="1">
      <c r="A17" s="83"/>
      <c r="B17" s="94" t="e">
        <f>'Plan PREFEITURA'!#REF!</f>
        <v>#REF!</v>
      </c>
      <c r="C17" s="86" t="e">
        <f>'Plan PREFEITURA'!#REF!</f>
        <v>#REF!</v>
      </c>
      <c r="D17" s="32" t="e">
        <f>'Plan PREFEITURA'!#REF!</f>
        <v>#REF!</v>
      </c>
      <c r="E17" s="33" t="e">
        <f>'Plan PREFEITURA'!#REF!</f>
        <v>#REF!</v>
      </c>
      <c r="F17" s="34" t="e">
        <f>'Plan PREFEITURA'!#REF!</f>
        <v>#REF!</v>
      </c>
      <c r="G17" s="26">
        <v>0</v>
      </c>
      <c r="H17" s="61">
        <f aca="true" t="shared" si="5" ref="H17:H22">ROUND(G17*(1+$D$7),2)</f>
        <v>0</v>
      </c>
      <c r="I17" s="62" t="e">
        <f aca="true" t="shared" si="6" ref="I17:I22">ROUND(F17*H17,2)</f>
        <v>#REF!</v>
      </c>
      <c r="J17" s="62" t="e">
        <f>'Plan PREFEITURA'!#REF!</f>
        <v>#REF!</v>
      </c>
      <c r="K17" s="68" t="e">
        <f aca="true" t="shared" si="7" ref="K17:K22">ROUND(J17/I17-1,2)</f>
        <v>#REF!</v>
      </c>
      <c r="L17" s="69" t="e">
        <f aca="true" t="shared" si="8" ref="L17:L22">IF(K17&lt;=0,"OK","Não OK")</f>
        <v>#REF!</v>
      </c>
      <c r="M17" s="114" t="e">
        <f>'Plan PREFEITURA'!#REF!</f>
        <v>#REF!</v>
      </c>
      <c r="N17" s="80" t="e">
        <f aca="true" t="shared" si="9" ref="N17:N22">M17</f>
        <v>#REF!</v>
      </c>
      <c r="O17" s="149"/>
    </row>
    <row r="18" spans="1:15" ht="17.25" customHeight="1">
      <c r="A18" s="83"/>
      <c r="B18" s="94" t="e">
        <f>'Plan PREFEITURA'!#REF!</f>
        <v>#REF!</v>
      </c>
      <c r="C18" s="86" t="e">
        <f>'Plan PREFEITURA'!#REF!</f>
        <v>#REF!</v>
      </c>
      <c r="D18" s="32" t="e">
        <f>'Plan PREFEITURA'!#REF!</f>
        <v>#REF!</v>
      </c>
      <c r="E18" s="33" t="e">
        <f>'Plan PREFEITURA'!#REF!</f>
        <v>#REF!</v>
      </c>
      <c r="F18" s="34" t="e">
        <f>'Plan PREFEITURA'!#REF!</f>
        <v>#REF!</v>
      </c>
      <c r="G18" s="26">
        <v>0</v>
      </c>
      <c r="H18" s="61">
        <f t="shared" si="5"/>
        <v>0</v>
      </c>
      <c r="I18" s="62" t="e">
        <f t="shared" si="6"/>
        <v>#REF!</v>
      </c>
      <c r="J18" s="62" t="e">
        <f>'Plan PREFEITURA'!#REF!</f>
        <v>#REF!</v>
      </c>
      <c r="K18" s="68" t="e">
        <f t="shared" si="7"/>
        <v>#REF!</v>
      </c>
      <c r="L18" s="69" t="e">
        <f t="shared" si="8"/>
        <v>#REF!</v>
      </c>
      <c r="M18" s="114" t="e">
        <f>'Plan PREFEITURA'!#REF!</f>
        <v>#REF!</v>
      </c>
      <c r="N18" s="80" t="e">
        <f t="shared" si="9"/>
        <v>#REF!</v>
      </c>
      <c r="O18" s="149"/>
    </row>
    <row r="19" spans="1:15" ht="17.25" customHeight="1">
      <c r="A19" s="83"/>
      <c r="B19" s="94" t="e">
        <f>'Plan PREFEITURA'!#REF!</f>
        <v>#REF!</v>
      </c>
      <c r="C19" s="86" t="e">
        <f>'Plan PREFEITURA'!#REF!</f>
        <v>#REF!</v>
      </c>
      <c r="D19" s="32" t="e">
        <f>'Plan PREFEITURA'!#REF!</f>
        <v>#REF!</v>
      </c>
      <c r="E19" s="33" t="e">
        <f>'Plan PREFEITURA'!#REF!</f>
        <v>#REF!</v>
      </c>
      <c r="F19" s="34" t="e">
        <f>'Plan PREFEITURA'!#REF!</f>
        <v>#REF!</v>
      </c>
      <c r="G19" s="26">
        <v>0</v>
      </c>
      <c r="H19" s="61">
        <f t="shared" si="5"/>
        <v>0</v>
      </c>
      <c r="I19" s="62" t="e">
        <f t="shared" si="6"/>
        <v>#REF!</v>
      </c>
      <c r="J19" s="62" t="e">
        <f>'Plan PREFEITURA'!#REF!</f>
        <v>#REF!</v>
      </c>
      <c r="K19" s="68" t="e">
        <f t="shared" si="7"/>
        <v>#REF!</v>
      </c>
      <c r="L19" s="69" t="e">
        <f t="shared" si="8"/>
        <v>#REF!</v>
      </c>
      <c r="M19" s="114" t="e">
        <f>'Plan PREFEITURA'!#REF!</f>
        <v>#REF!</v>
      </c>
      <c r="N19" s="80" t="e">
        <f t="shared" si="9"/>
        <v>#REF!</v>
      </c>
      <c r="O19" s="149"/>
    </row>
    <row r="20" spans="1:15" ht="17.25" customHeight="1">
      <c r="A20" s="83"/>
      <c r="B20" s="94" t="e">
        <f>'Plan PREFEITURA'!#REF!</f>
        <v>#REF!</v>
      </c>
      <c r="C20" s="86" t="e">
        <f>'Plan PREFEITURA'!#REF!</f>
        <v>#REF!</v>
      </c>
      <c r="D20" s="32" t="e">
        <f>'Plan PREFEITURA'!#REF!</f>
        <v>#REF!</v>
      </c>
      <c r="E20" s="33" t="e">
        <f>'Plan PREFEITURA'!#REF!</f>
        <v>#REF!</v>
      </c>
      <c r="F20" s="34" t="e">
        <f>'Plan PREFEITURA'!#REF!</f>
        <v>#REF!</v>
      </c>
      <c r="G20" s="26">
        <v>0</v>
      </c>
      <c r="H20" s="61">
        <f t="shared" si="5"/>
        <v>0</v>
      </c>
      <c r="I20" s="62" t="e">
        <f t="shared" si="6"/>
        <v>#REF!</v>
      </c>
      <c r="J20" s="62" t="e">
        <f>'Plan PREFEITURA'!#REF!</f>
        <v>#REF!</v>
      </c>
      <c r="K20" s="68" t="e">
        <f t="shared" si="7"/>
        <v>#REF!</v>
      </c>
      <c r="L20" s="69" t="e">
        <f t="shared" si="8"/>
        <v>#REF!</v>
      </c>
      <c r="M20" s="114" t="e">
        <f>'Plan PREFEITURA'!#REF!</f>
        <v>#REF!</v>
      </c>
      <c r="N20" s="80" t="e">
        <f t="shared" si="9"/>
        <v>#REF!</v>
      </c>
      <c r="O20" s="149"/>
    </row>
    <row r="21" spans="1:15" ht="17.25" customHeight="1">
      <c r="A21" s="83"/>
      <c r="B21" s="94" t="e">
        <f>'Plan PREFEITURA'!#REF!</f>
        <v>#REF!</v>
      </c>
      <c r="C21" s="86" t="e">
        <f>'Plan PREFEITURA'!#REF!</f>
        <v>#REF!</v>
      </c>
      <c r="D21" s="32" t="e">
        <f>'Plan PREFEITURA'!#REF!</f>
        <v>#REF!</v>
      </c>
      <c r="E21" s="33" t="e">
        <f>'Plan PREFEITURA'!#REF!</f>
        <v>#REF!</v>
      </c>
      <c r="F21" s="34" t="e">
        <f>'Plan PREFEITURA'!#REF!</f>
        <v>#REF!</v>
      </c>
      <c r="G21" s="26">
        <v>0</v>
      </c>
      <c r="H21" s="61">
        <f t="shared" si="5"/>
        <v>0</v>
      </c>
      <c r="I21" s="62" t="e">
        <f t="shared" si="6"/>
        <v>#REF!</v>
      </c>
      <c r="J21" s="62" t="e">
        <f>'Plan PREFEITURA'!#REF!</f>
        <v>#REF!</v>
      </c>
      <c r="K21" s="68" t="e">
        <f t="shared" si="7"/>
        <v>#REF!</v>
      </c>
      <c r="L21" s="69" t="e">
        <f t="shared" si="8"/>
        <v>#REF!</v>
      </c>
      <c r="M21" s="114" t="e">
        <f>'Plan PREFEITURA'!#REF!</f>
        <v>#REF!</v>
      </c>
      <c r="N21" s="80" t="e">
        <f t="shared" si="9"/>
        <v>#REF!</v>
      </c>
      <c r="O21" s="149"/>
    </row>
    <row r="22" spans="1:15" ht="17.25" customHeight="1">
      <c r="A22" s="83"/>
      <c r="B22" s="94" t="e">
        <f>'Plan PREFEITURA'!#REF!</f>
        <v>#REF!</v>
      </c>
      <c r="C22" s="86" t="e">
        <f>'Plan PREFEITURA'!#REF!</f>
        <v>#REF!</v>
      </c>
      <c r="D22" s="32" t="e">
        <f>'Plan PREFEITURA'!#REF!</f>
        <v>#REF!</v>
      </c>
      <c r="E22" s="33" t="e">
        <f>'Plan PREFEITURA'!#REF!</f>
        <v>#REF!</v>
      </c>
      <c r="F22" s="34" t="e">
        <f>'Plan PREFEITURA'!#REF!</f>
        <v>#REF!</v>
      </c>
      <c r="G22" s="26">
        <v>0</v>
      </c>
      <c r="H22" s="61">
        <f t="shared" si="5"/>
        <v>0</v>
      </c>
      <c r="I22" s="62" t="e">
        <f t="shared" si="6"/>
        <v>#REF!</v>
      </c>
      <c r="J22" s="62" t="e">
        <f>'Plan PREFEITURA'!#REF!</f>
        <v>#REF!</v>
      </c>
      <c r="K22" s="68" t="e">
        <f t="shared" si="7"/>
        <v>#REF!</v>
      </c>
      <c r="L22" s="69" t="e">
        <f t="shared" si="8"/>
        <v>#REF!</v>
      </c>
      <c r="M22" s="114" t="e">
        <f>'Plan PREFEITURA'!#REF!</f>
        <v>#REF!</v>
      </c>
      <c r="N22" s="80" t="e">
        <f t="shared" si="9"/>
        <v>#REF!</v>
      </c>
      <c r="O22" s="149"/>
    </row>
    <row r="23" spans="1:15" ht="18" customHeight="1">
      <c r="A23" s="83"/>
      <c r="B23" s="93" t="e">
        <f>'Plan PREFEITURA'!#REF!</f>
        <v>#REF!</v>
      </c>
      <c r="C23" s="85" t="e">
        <f>'Plan PREFEITURA'!#REF!</f>
        <v>#REF!</v>
      </c>
      <c r="D23" s="47"/>
      <c r="E23" s="48"/>
      <c r="F23" s="49"/>
      <c r="G23" s="50"/>
      <c r="H23" s="44"/>
      <c r="I23" s="70" t="e">
        <f>SUM(I24:I29)</f>
        <v>#REF!</v>
      </c>
      <c r="J23" s="70" t="e">
        <f>SUM(J24:J29)</f>
        <v>#REF!</v>
      </c>
      <c r="K23" s="51"/>
      <c r="L23" s="52"/>
      <c r="M23" s="113"/>
      <c r="N23" s="53"/>
      <c r="O23" s="52"/>
    </row>
    <row r="24" spans="1:15" ht="17.25" customHeight="1">
      <c r="A24" s="83"/>
      <c r="B24" s="94" t="e">
        <f>'Plan PREFEITURA'!#REF!</f>
        <v>#REF!</v>
      </c>
      <c r="C24" s="86" t="e">
        <f>'Plan PREFEITURA'!#REF!</f>
        <v>#REF!</v>
      </c>
      <c r="D24" s="32" t="e">
        <f>'Plan PREFEITURA'!#REF!</f>
        <v>#REF!</v>
      </c>
      <c r="E24" s="33" t="e">
        <f>'Plan PREFEITURA'!#REF!</f>
        <v>#REF!</v>
      </c>
      <c r="F24" s="34" t="e">
        <f>'Plan PREFEITURA'!#REF!</f>
        <v>#REF!</v>
      </c>
      <c r="G24" s="26">
        <v>0</v>
      </c>
      <c r="H24" s="61">
        <f aca="true" t="shared" si="10" ref="H24:H29">ROUND(G24*(1+$D$7),2)</f>
        <v>0</v>
      </c>
      <c r="I24" s="62" t="e">
        <f aca="true" t="shared" si="11" ref="I24:I29">ROUND(F24*H24,2)</f>
        <v>#REF!</v>
      </c>
      <c r="J24" s="62" t="e">
        <f>'Plan PREFEITURA'!#REF!</f>
        <v>#REF!</v>
      </c>
      <c r="K24" s="68" t="e">
        <f aca="true" t="shared" si="12" ref="K24:K29">ROUND(J24/I24-1,2)</f>
        <v>#REF!</v>
      </c>
      <c r="L24" s="69" t="e">
        <f aca="true" t="shared" si="13" ref="L24:L29">IF(K24&lt;=0,"OK","Não OK")</f>
        <v>#REF!</v>
      </c>
      <c r="M24" s="114" t="e">
        <f>'Plan PREFEITURA'!#REF!</f>
        <v>#REF!</v>
      </c>
      <c r="N24" s="80" t="e">
        <f aca="true" t="shared" si="14" ref="N24:N29">M24</f>
        <v>#REF!</v>
      </c>
      <c r="O24" s="149"/>
    </row>
    <row r="25" spans="1:15" ht="17.25" customHeight="1">
      <c r="A25" s="83"/>
      <c r="B25" s="94" t="e">
        <f>'Plan PREFEITURA'!#REF!</f>
        <v>#REF!</v>
      </c>
      <c r="C25" s="86" t="e">
        <f>'Plan PREFEITURA'!#REF!</f>
        <v>#REF!</v>
      </c>
      <c r="D25" s="32" t="e">
        <f>'Plan PREFEITURA'!#REF!</f>
        <v>#REF!</v>
      </c>
      <c r="E25" s="33" t="e">
        <f>'Plan PREFEITURA'!#REF!</f>
        <v>#REF!</v>
      </c>
      <c r="F25" s="34" t="e">
        <f>'Plan PREFEITURA'!#REF!</f>
        <v>#REF!</v>
      </c>
      <c r="G25" s="26">
        <v>0</v>
      </c>
      <c r="H25" s="61">
        <f t="shared" si="10"/>
        <v>0</v>
      </c>
      <c r="I25" s="62" t="e">
        <f t="shared" si="11"/>
        <v>#REF!</v>
      </c>
      <c r="J25" s="62" t="e">
        <f>'Plan PREFEITURA'!#REF!</f>
        <v>#REF!</v>
      </c>
      <c r="K25" s="68" t="e">
        <f t="shared" si="12"/>
        <v>#REF!</v>
      </c>
      <c r="L25" s="69" t="e">
        <f t="shared" si="13"/>
        <v>#REF!</v>
      </c>
      <c r="M25" s="114" t="e">
        <f>'Plan PREFEITURA'!#REF!</f>
        <v>#REF!</v>
      </c>
      <c r="N25" s="80" t="e">
        <f t="shared" si="14"/>
        <v>#REF!</v>
      </c>
      <c r="O25" s="149"/>
    </row>
    <row r="26" spans="1:15" ht="17.25" customHeight="1">
      <c r="A26" s="83"/>
      <c r="B26" s="94" t="e">
        <f>'Plan PREFEITURA'!#REF!</f>
        <v>#REF!</v>
      </c>
      <c r="C26" s="86" t="e">
        <f>'Plan PREFEITURA'!#REF!</f>
        <v>#REF!</v>
      </c>
      <c r="D26" s="32" t="e">
        <f>'Plan PREFEITURA'!#REF!</f>
        <v>#REF!</v>
      </c>
      <c r="E26" s="33" t="e">
        <f>'Plan PREFEITURA'!#REF!</f>
        <v>#REF!</v>
      </c>
      <c r="F26" s="34" t="e">
        <f>'Plan PREFEITURA'!#REF!</f>
        <v>#REF!</v>
      </c>
      <c r="G26" s="26">
        <v>0</v>
      </c>
      <c r="H26" s="61">
        <f t="shared" si="10"/>
        <v>0</v>
      </c>
      <c r="I26" s="62" t="e">
        <f t="shared" si="11"/>
        <v>#REF!</v>
      </c>
      <c r="J26" s="62" t="e">
        <f>'Plan PREFEITURA'!#REF!</f>
        <v>#REF!</v>
      </c>
      <c r="K26" s="68" t="e">
        <f t="shared" si="12"/>
        <v>#REF!</v>
      </c>
      <c r="L26" s="69" t="e">
        <f t="shared" si="13"/>
        <v>#REF!</v>
      </c>
      <c r="M26" s="114" t="e">
        <f>'Plan PREFEITURA'!#REF!</f>
        <v>#REF!</v>
      </c>
      <c r="N26" s="80" t="e">
        <f t="shared" si="14"/>
        <v>#REF!</v>
      </c>
      <c r="O26" s="149"/>
    </row>
    <row r="27" spans="1:15" ht="17.25" customHeight="1">
      <c r="A27" s="83"/>
      <c r="B27" s="94" t="e">
        <f>'Plan PREFEITURA'!#REF!</f>
        <v>#REF!</v>
      </c>
      <c r="C27" s="86" t="e">
        <f>'Plan PREFEITURA'!#REF!</f>
        <v>#REF!</v>
      </c>
      <c r="D27" s="32" t="e">
        <f>'Plan PREFEITURA'!#REF!</f>
        <v>#REF!</v>
      </c>
      <c r="E27" s="33" t="e">
        <f>'Plan PREFEITURA'!#REF!</f>
        <v>#REF!</v>
      </c>
      <c r="F27" s="34" t="e">
        <f>'Plan PREFEITURA'!#REF!</f>
        <v>#REF!</v>
      </c>
      <c r="G27" s="26">
        <v>0</v>
      </c>
      <c r="H27" s="61">
        <f t="shared" si="10"/>
        <v>0</v>
      </c>
      <c r="I27" s="62" t="e">
        <f t="shared" si="11"/>
        <v>#REF!</v>
      </c>
      <c r="J27" s="62" t="e">
        <f>'Plan PREFEITURA'!#REF!</f>
        <v>#REF!</v>
      </c>
      <c r="K27" s="68" t="e">
        <f t="shared" si="12"/>
        <v>#REF!</v>
      </c>
      <c r="L27" s="69" t="e">
        <f t="shared" si="13"/>
        <v>#REF!</v>
      </c>
      <c r="M27" s="114" t="e">
        <f>'Plan PREFEITURA'!#REF!</f>
        <v>#REF!</v>
      </c>
      <c r="N27" s="80" t="e">
        <f t="shared" si="14"/>
        <v>#REF!</v>
      </c>
      <c r="O27" s="149"/>
    </row>
    <row r="28" spans="1:15" ht="17.25" customHeight="1">
      <c r="A28" s="83"/>
      <c r="B28" s="94" t="e">
        <f>'Plan PREFEITURA'!#REF!</f>
        <v>#REF!</v>
      </c>
      <c r="C28" s="86" t="e">
        <f>'Plan PREFEITURA'!#REF!</f>
        <v>#REF!</v>
      </c>
      <c r="D28" s="32" t="e">
        <f>'Plan PREFEITURA'!#REF!</f>
        <v>#REF!</v>
      </c>
      <c r="E28" s="33" t="e">
        <f>'Plan PREFEITURA'!#REF!</f>
        <v>#REF!</v>
      </c>
      <c r="F28" s="34" t="e">
        <f>'Plan PREFEITURA'!#REF!</f>
        <v>#REF!</v>
      </c>
      <c r="G28" s="26">
        <v>0</v>
      </c>
      <c r="H28" s="61">
        <f t="shared" si="10"/>
        <v>0</v>
      </c>
      <c r="I28" s="62" t="e">
        <f t="shared" si="11"/>
        <v>#REF!</v>
      </c>
      <c r="J28" s="62" t="e">
        <f>'Plan PREFEITURA'!#REF!</f>
        <v>#REF!</v>
      </c>
      <c r="K28" s="68" t="e">
        <f t="shared" si="12"/>
        <v>#REF!</v>
      </c>
      <c r="L28" s="69" t="e">
        <f t="shared" si="13"/>
        <v>#REF!</v>
      </c>
      <c r="M28" s="114" t="e">
        <f>'Plan PREFEITURA'!#REF!</f>
        <v>#REF!</v>
      </c>
      <c r="N28" s="80" t="e">
        <f t="shared" si="14"/>
        <v>#REF!</v>
      </c>
      <c r="O28" s="149"/>
    </row>
    <row r="29" spans="1:15" ht="17.25" customHeight="1">
      <c r="A29" s="83"/>
      <c r="B29" s="94" t="e">
        <f>'Plan PREFEITURA'!#REF!</f>
        <v>#REF!</v>
      </c>
      <c r="C29" s="86" t="e">
        <f>'Plan PREFEITURA'!#REF!</f>
        <v>#REF!</v>
      </c>
      <c r="D29" s="32" t="e">
        <f>'Plan PREFEITURA'!#REF!</f>
        <v>#REF!</v>
      </c>
      <c r="E29" s="33" t="e">
        <f>'Plan PREFEITURA'!#REF!</f>
        <v>#REF!</v>
      </c>
      <c r="F29" s="34" t="e">
        <f>'Plan PREFEITURA'!#REF!</f>
        <v>#REF!</v>
      </c>
      <c r="G29" s="26">
        <v>0</v>
      </c>
      <c r="H29" s="61">
        <f t="shared" si="10"/>
        <v>0</v>
      </c>
      <c r="I29" s="62" t="e">
        <f t="shared" si="11"/>
        <v>#REF!</v>
      </c>
      <c r="J29" s="62" t="e">
        <f>'Plan PREFEITURA'!#REF!</f>
        <v>#REF!</v>
      </c>
      <c r="K29" s="68" t="e">
        <f t="shared" si="12"/>
        <v>#REF!</v>
      </c>
      <c r="L29" s="69" t="e">
        <f t="shared" si="13"/>
        <v>#REF!</v>
      </c>
      <c r="M29" s="114" t="e">
        <f>'Plan PREFEITURA'!#REF!</f>
        <v>#REF!</v>
      </c>
      <c r="N29" s="80" t="e">
        <f t="shared" si="14"/>
        <v>#REF!</v>
      </c>
      <c r="O29" s="149"/>
    </row>
    <row r="30" spans="1:15" ht="18.75" customHeight="1">
      <c r="A30" s="83"/>
      <c r="B30" s="93" t="e">
        <f>'Plan PREFEITURA'!#REF!</f>
        <v>#REF!</v>
      </c>
      <c r="C30" s="85" t="e">
        <f>'Plan PREFEITURA'!#REF!</f>
        <v>#REF!</v>
      </c>
      <c r="D30" s="47"/>
      <c r="E30" s="48"/>
      <c r="F30" s="49"/>
      <c r="G30" s="50"/>
      <c r="H30" s="44"/>
      <c r="I30" s="70" t="e">
        <f>SUM(I31:I36)</f>
        <v>#REF!</v>
      </c>
      <c r="J30" s="70" t="e">
        <f>SUM(J31:J36)</f>
        <v>#REF!</v>
      </c>
      <c r="K30" s="51"/>
      <c r="L30" s="52"/>
      <c r="M30" s="113"/>
      <c r="N30" s="53"/>
      <c r="O30" s="52"/>
    </row>
    <row r="31" spans="1:15" ht="17.25" customHeight="1">
      <c r="A31" s="83"/>
      <c r="B31" s="94" t="e">
        <f>'Plan PREFEITURA'!#REF!</f>
        <v>#REF!</v>
      </c>
      <c r="C31" s="86" t="e">
        <f>'Plan PREFEITURA'!#REF!</f>
        <v>#REF!</v>
      </c>
      <c r="D31" s="32" t="e">
        <f>'Plan PREFEITURA'!#REF!</f>
        <v>#REF!</v>
      </c>
      <c r="E31" s="33" t="e">
        <f>'Plan PREFEITURA'!#REF!</f>
        <v>#REF!</v>
      </c>
      <c r="F31" s="34" t="e">
        <f>'Plan PREFEITURA'!#REF!</f>
        <v>#REF!</v>
      </c>
      <c r="G31" s="26">
        <v>0</v>
      </c>
      <c r="H31" s="61">
        <f aca="true" t="shared" si="15" ref="H31:H36">ROUND(G31*(1+$D$7),2)</f>
        <v>0</v>
      </c>
      <c r="I31" s="62" t="e">
        <f aca="true" t="shared" si="16" ref="I31:I36">ROUND(F31*H31,2)</f>
        <v>#REF!</v>
      </c>
      <c r="J31" s="62" t="e">
        <f>'Plan PREFEITURA'!#REF!</f>
        <v>#REF!</v>
      </c>
      <c r="K31" s="68" t="e">
        <f aca="true" t="shared" si="17" ref="K31:K36">ROUND(J31/I31-1,2)</f>
        <v>#REF!</v>
      </c>
      <c r="L31" s="69" t="e">
        <f aca="true" t="shared" si="18" ref="L31:L36">IF(K31&lt;=0,"OK","Não OK")</f>
        <v>#REF!</v>
      </c>
      <c r="M31" s="114" t="e">
        <f>'Plan PREFEITURA'!#REF!</f>
        <v>#REF!</v>
      </c>
      <c r="N31" s="80" t="e">
        <f aca="true" t="shared" si="19" ref="N31:N36">M31</f>
        <v>#REF!</v>
      </c>
      <c r="O31" s="149"/>
    </row>
    <row r="32" spans="1:15" ht="17.25" customHeight="1">
      <c r="A32" s="83"/>
      <c r="B32" s="94" t="e">
        <f>'Plan PREFEITURA'!#REF!</f>
        <v>#REF!</v>
      </c>
      <c r="C32" s="86" t="e">
        <f>'Plan PREFEITURA'!#REF!</f>
        <v>#REF!</v>
      </c>
      <c r="D32" s="32" t="e">
        <f>'Plan PREFEITURA'!#REF!</f>
        <v>#REF!</v>
      </c>
      <c r="E32" s="33" t="e">
        <f>'Plan PREFEITURA'!#REF!</f>
        <v>#REF!</v>
      </c>
      <c r="F32" s="34" t="e">
        <f>'Plan PREFEITURA'!#REF!</f>
        <v>#REF!</v>
      </c>
      <c r="G32" s="26">
        <v>0</v>
      </c>
      <c r="H32" s="61">
        <f t="shared" si="15"/>
        <v>0</v>
      </c>
      <c r="I32" s="62" t="e">
        <f t="shared" si="16"/>
        <v>#REF!</v>
      </c>
      <c r="J32" s="62" t="e">
        <f>'Plan PREFEITURA'!#REF!</f>
        <v>#REF!</v>
      </c>
      <c r="K32" s="68" t="e">
        <f t="shared" si="17"/>
        <v>#REF!</v>
      </c>
      <c r="L32" s="69" t="e">
        <f t="shared" si="18"/>
        <v>#REF!</v>
      </c>
      <c r="M32" s="114" t="e">
        <f>'Plan PREFEITURA'!#REF!</f>
        <v>#REF!</v>
      </c>
      <c r="N32" s="80" t="e">
        <f t="shared" si="19"/>
        <v>#REF!</v>
      </c>
      <c r="O32" s="149"/>
    </row>
    <row r="33" spans="1:15" ht="17.25" customHeight="1">
      <c r="A33" s="83"/>
      <c r="B33" s="94" t="e">
        <f>'Plan PREFEITURA'!#REF!</f>
        <v>#REF!</v>
      </c>
      <c r="C33" s="86" t="e">
        <f>'Plan PREFEITURA'!#REF!</f>
        <v>#REF!</v>
      </c>
      <c r="D33" s="32" t="e">
        <f>'Plan PREFEITURA'!#REF!</f>
        <v>#REF!</v>
      </c>
      <c r="E33" s="33" t="e">
        <f>'Plan PREFEITURA'!#REF!</f>
        <v>#REF!</v>
      </c>
      <c r="F33" s="34" t="e">
        <f>'Plan PREFEITURA'!#REF!</f>
        <v>#REF!</v>
      </c>
      <c r="G33" s="26">
        <v>0</v>
      </c>
      <c r="H33" s="61">
        <f t="shared" si="15"/>
        <v>0</v>
      </c>
      <c r="I33" s="62" t="e">
        <f t="shared" si="16"/>
        <v>#REF!</v>
      </c>
      <c r="J33" s="62" t="e">
        <f>'Plan PREFEITURA'!#REF!</f>
        <v>#REF!</v>
      </c>
      <c r="K33" s="68" t="e">
        <f t="shared" si="17"/>
        <v>#REF!</v>
      </c>
      <c r="L33" s="69" t="e">
        <f t="shared" si="18"/>
        <v>#REF!</v>
      </c>
      <c r="M33" s="114" t="e">
        <f>'Plan PREFEITURA'!#REF!</f>
        <v>#REF!</v>
      </c>
      <c r="N33" s="80" t="e">
        <f t="shared" si="19"/>
        <v>#REF!</v>
      </c>
      <c r="O33" s="149"/>
    </row>
    <row r="34" spans="1:15" ht="17.25" customHeight="1">
      <c r="A34" s="83"/>
      <c r="B34" s="94" t="e">
        <f>'Plan PREFEITURA'!#REF!</f>
        <v>#REF!</v>
      </c>
      <c r="C34" s="86" t="e">
        <f>'Plan PREFEITURA'!#REF!</f>
        <v>#REF!</v>
      </c>
      <c r="D34" s="32" t="e">
        <f>'Plan PREFEITURA'!#REF!</f>
        <v>#REF!</v>
      </c>
      <c r="E34" s="33" t="e">
        <f>'Plan PREFEITURA'!#REF!</f>
        <v>#REF!</v>
      </c>
      <c r="F34" s="34" t="e">
        <f>'Plan PREFEITURA'!#REF!</f>
        <v>#REF!</v>
      </c>
      <c r="G34" s="26">
        <v>0</v>
      </c>
      <c r="H34" s="61">
        <f t="shared" si="15"/>
        <v>0</v>
      </c>
      <c r="I34" s="62" t="e">
        <f t="shared" si="16"/>
        <v>#REF!</v>
      </c>
      <c r="J34" s="62" t="e">
        <f>'Plan PREFEITURA'!#REF!</f>
        <v>#REF!</v>
      </c>
      <c r="K34" s="68" t="e">
        <f t="shared" si="17"/>
        <v>#REF!</v>
      </c>
      <c r="L34" s="69" t="e">
        <f t="shared" si="18"/>
        <v>#REF!</v>
      </c>
      <c r="M34" s="114" t="e">
        <f>'Plan PREFEITURA'!#REF!</f>
        <v>#REF!</v>
      </c>
      <c r="N34" s="80" t="e">
        <f t="shared" si="19"/>
        <v>#REF!</v>
      </c>
      <c r="O34" s="149"/>
    </row>
    <row r="35" spans="1:15" ht="17.25" customHeight="1">
      <c r="A35" s="83"/>
      <c r="B35" s="94" t="e">
        <f>'Plan PREFEITURA'!#REF!</f>
        <v>#REF!</v>
      </c>
      <c r="C35" s="86" t="e">
        <f>'Plan PREFEITURA'!#REF!</f>
        <v>#REF!</v>
      </c>
      <c r="D35" s="32" t="e">
        <f>'Plan PREFEITURA'!#REF!</f>
        <v>#REF!</v>
      </c>
      <c r="E35" s="33" t="e">
        <f>'Plan PREFEITURA'!#REF!</f>
        <v>#REF!</v>
      </c>
      <c r="F35" s="34" t="e">
        <f>'Plan PREFEITURA'!#REF!</f>
        <v>#REF!</v>
      </c>
      <c r="G35" s="26">
        <v>0</v>
      </c>
      <c r="H35" s="61">
        <f t="shared" si="15"/>
        <v>0</v>
      </c>
      <c r="I35" s="62" t="e">
        <f t="shared" si="16"/>
        <v>#REF!</v>
      </c>
      <c r="J35" s="62" t="e">
        <f>'Plan PREFEITURA'!#REF!</f>
        <v>#REF!</v>
      </c>
      <c r="K35" s="68" t="e">
        <f t="shared" si="17"/>
        <v>#REF!</v>
      </c>
      <c r="L35" s="69" t="e">
        <f t="shared" si="18"/>
        <v>#REF!</v>
      </c>
      <c r="M35" s="114" t="e">
        <f>'Plan PREFEITURA'!#REF!</f>
        <v>#REF!</v>
      </c>
      <c r="N35" s="80" t="e">
        <f t="shared" si="19"/>
        <v>#REF!</v>
      </c>
      <c r="O35" s="149"/>
    </row>
    <row r="36" spans="1:15" ht="17.25" customHeight="1">
      <c r="A36" s="83"/>
      <c r="B36" s="94" t="e">
        <f>'Plan PREFEITURA'!#REF!</f>
        <v>#REF!</v>
      </c>
      <c r="C36" s="86" t="e">
        <f>'Plan PREFEITURA'!#REF!</f>
        <v>#REF!</v>
      </c>
      <c r="D36" s="32" t="e">
        <f>'Plan PREFEITURA'!#REF!</f>
        <v>#REF!</v>
      </c>
      <c r="E36" s="33" t="e">
        <f>'Plan PREFEITURA'!#REF!</f>
        <v>#REF!</v>
      </c>
      <c r="F36" s="34" t="e">
        <f>'Plan PREFEITURA'!#REF!</f>
        <v>#REF!</v>
      </c>
      <c r="G36" s="26">
        <v>0</v>
      </c>
      <c r="H36" s="61">
        <f t="shared" si="15"/>
        <v>0</v>
      </c>
      <c r="I36" s="62" t="e">
        <f t="shared" si="16"/>
        <v>#REF!</v>
      </c>
      <c r="J36" s="62" t="e">
        <f>'Plan PREFEITURA'!#REF!</f>
        <v>#REF!</v>
      </c>
      <c r="K36" s="68" t="e">
        <f t="shared" si="17"/>
        <v>#REF!</v>
      </c>
      <c r="L36" s="69" t="e">
        <f t="shared" si="18"/>
        <v>#REF!</v>
      </c>
      <c r="M36" s="114" t="e">
        <f>'Plan PREFEITURA'!#REF!</f>
        <v>#REF!</v>
      </c>
      <c r="N36" s="80" t="e">
        <f t="shared" si="19"/>
        <v>#REF!</v>
      </c>
      <c r="O36" s="149"/>
    </row>
    <row r="37" spans="1:15" ht="15.75" customHeight="1">
      <c r="A37" s="83"/>
      <c r="B37" s="93" t="e">
        <f>'Plan PREFEITURA'!#REF!</f>
        <v>#REF!</v>
      </c>
      <c r="C37" s="85" t="e">
        <f>'Plan PREFEITURA'!#REF!</f>
        <v>#REF!</v>
      </c>
      <c r="D37" s="47"/>
      <c r="E37" s="48"/>
      <c r="F37" s="49"/>
      <c r="G37" s="50"/>
      <c r="H37" s="44"/>
      <c r="I37" s="70" t="e">
        <f>SUM(I38:I43)</f>
        <v>#REF!</v>
      </c>
      <c r="J37" s="70" t="e">
        <f>SUM(J38:J43)</f>
        <v>#REF!</v>
      </c>
      <c r="K37" s="51"/>
      <c r="L37" s="52"/>
      <c r="M37" s="113"/>
      <c r="N37" s="53"/>
      <c r="O37" s="52"/>
    </row>
    <row r="38" spans="1:15" ht="17.25" customHeight="1">
      <c r="A38" s="83"/>
      <c r="B38" s="94" t="e">
        <f>'Plan PREFEITURA'!#REF!</f>
        <v>#REF!</v>
      </c>
      <c r="C38" s="86" t="e">
        <f>'Plan PREFEITURA'!#REF!</f>
        <v>#REF!</v>
      </c>
      <c r="D38" s="32" t="e">
        <f>'Plan PREFEITURA'!#REF!</f>
        <v>#REF!</v>
      </c>
      <c r="E38" s="33" t="e">
        <f>'Plan PREFEITURA'!#REF!</f>
        <v>#REF!</v>
      </c>
      <c r="F38" s="34" t="e">
        <f>'Plan PREFEITURA'!#REF!</f>
        <v>#REF!</v>
      </c>
      <c r="G38" s="26">
        <v>0</v>
      </c>
      <c r="H38" s="61">
        <f aca="true" t="shared" si="20" ref="H38:H43">ROUND(G38*(1+$D$7),2)</f>
        <v>0</v>
      </c>
      <c r="I38" s="62" t="e">
        <f aca="true" t="shared" si="21" ref="I38:I43">ROUND(F38*H38,2)</f>
        <v>#REF!</v>
      </c>
      <c r="J38" s="62" t="e">
        <f>'Plan PREFEITURA'!#REF!</f>
        <v>#REF!</v>
      </c>
      <c r="K38" s="68" t="e">
        <f aca="true" t="shared" si="22" ref="K38:K43">ROUND(J38/I38-1,2)</f>
        <v>#REF!</v>
      </c>
      <c r="L38" s="69" t="e">
        <f aca="true" t="shared" si="23" ref="L38:L43">IF(K38&lt;=0,"OK","Não OK")</f>
        <v>#REF!</v>
      </c>
      <c r="M38" s="114" t="e">
        <f>'Plan PREFEITURA'!#REF!</f>
        <v>#REF!</v>
      </c>
      <c r="N38" s="80" t="e">
        <f aca="true" t="shared" si="24" ref="N38:N43">M38</f>
        <v>#REF!</v>
      </c>
      <c r="O38" s="149"/>
    </row>
    <row r="39" spans="1:15" ht="17.25" customHeight="1">
      <c r="A39" s="83"/>
      <c r="B39" s="94" t="e">
        <f>'Plan PREFEITURA'!#REF!</f>
        <v>#REF!</v>
      </c>
      <c r="C39" s="86" t="e">
        <f>'Plan PREFEITURA'!#REF!</f>
        <v>#REF!</v>
      </c>
      <c r="D39" s="32" t="e">
        <f>'Plan PREFEITURA'!#REF!</f>
        <v>#REF!</v>
      </c>
      <c r="E39" s="33" t="e">
        <f>'Plan PREFEITURA'!#REF!</f>
        <v>#REF!</v>
      </c>
      <c r="F39" s="34" t="e">
        <f>'Plan PREFEITURA'!#REF!</f>
        <v>#REF!</v>
      </c>
      <c r="G39" s="26">
        <v>0</v>
      </c>
      <c r="H39" s="61">
        <f t="shared" si="20"/>
        <v>0</v>
      </c>
      <c r="I39" s="62" t="e">
        <f t="shared" si="21"/>
        <v>#REF!</v>
      </c>
      <c r="J39" s="62" t="e">
        <f>'Plan PREFEITURA'!#REF!</f>
        <v>#REF!</v>
      </c>
      <c r="K39" s="68" t="e">
        <f t="shared" si="22"/>
        <v>#REF!</v>
      </c>
      <c r="L39" s="69" t="e">
        <f t="shared" si="23"/>
        <v>#REF!</v>
      </c>
      <c r="M39" s="114" t="e">
        <f>'Plan PREFEITURA'!#REF!</f>
        <v>#REF!</v>
      </c>
      <c r="N39" s="80" t="e">
        <f t="shared" si="24"/>
        <v>#REF!</v>
      </c>
      <c r="O39" s="149"/>
    </row>
    <row r="40" spans="1:15" ht="17.25" customHeight="1">
      <c r="A40" s="83"/>
      <c r="B40" s="94" t="e">
        <f>'Plan PREFEITURA'!#REF!</f>
        <v>#REF!</v>
      </c>
      <c r="C40" s="86" t="e">
        <f>'Plan PREFEITURA'!#REF!</f>
        <v>#REF!</v>
      </c>
      <c r="D40" s="32" t="e">
        <f>'Plan PREFEITURA'!#REF!</f>
        <v>#REF!</v>
      </c>
      <c r="E40" s="33" t="e">
        <f>'Plan PREFEITURA'!#REF!</f>
        <v>#REF!</v>
      </c>
      <c r="F40" s="34" t="e">
        <f>'Plan PREFEITURA'!#REF!</f>
        <v>#REF!</v>
      </c>
      <c r="G40" s="26">
        <v>0</v>
      </c>
      <c r="H40" s="61">
        <f t="shared" si="20"/>
        <v>0</v>
      </c>
      <c r="I40" s="62" t="e">
        <f t="shared" si="21"/>
        <v>#REF!</v>
      </c>
      <c r="J40" s="62" t="e">
        <f>'Plan PREFEITURA'!#REF!</f>
        <v>#REF!</v>
      </c>
      <c r="K40" s="68" t="e">
        <f t="shared" si="22"/>
        <v>#REF!</v>
      </c>
      <c r="L40" s="69" t="e">
        <f t="shared" si="23"/>
        <v>#REF!</v>
      </c>
      <c r="M40" s="114" t="e">
        <f>'Plan PREFEITURA'!#REF!</f>
        <v>#REF!</v>
      </c>
      <c r="N40" s="80" t="e">
        <f t="shared" si="24"/>
        <v>#REF!</v>
      </c>
      <c r="O40" s="149"/>
    </row>
    <row r="41" spans="1:15" ht="17.25" customHeight="1">
      <c r="A41" s="83"/>
      <c r="B41" s="94" t="e">
        <f>'Plan PREFEITURA'!#REF!</f>
        <v>#REF!</v>
      </c>
      <c r="C41" s="86" t="e">
        <f>'Plan PREFEITURA'!#REF!</f>
        <v>#REF!</v>
      </c>
      <c r="D41" s="32" t="e">
        <f>'Plan PREFEITURA'!#REF!</f>
        <v>#REF!</v>
      </c>
      <c r="E41" s="33" t="e">
        <f>'Plan PREFEITURA'!#REF!</f>
        <v>#REF!</v>
      </c>
      <c r="F41" s="34" t="e">
        <f>'Plan PREFEITURA'!#REF!</f>
        <v>#REF!</v>
      </c>
      <c r="G41" s="26">
        <v>0</v>
      </c>
      <c r="H41" s="61">
        <f t="shared" si="20"/>
        <v>0</v>
      </c>
      <c r="I41" s="62" t="e">
        <f t="shared" si="21"/>
        <v>#REF!</v>
      </c>
      <c r="J41" s="62" t="e">
        <f>'Plan PREFEITURA'!#REF!</f>
        <v>#REF!</v>
      </c>
      <c r="K41" s="68" t="e">
        <f t="shared" si="22"/>
        <v>#REF!</v>
      </c>
      <c r="L41" s="69" t="e">
        <f t="shared" si="23"/>
        <v>#REF!</v>
      </c>
      <c r="M41" s="114" t="e">
        <f>'Plan PREFEITURA'!#REF!</f>
        <v>#REF!</v>
      </c>
      <c r="N41" s="80" t="e">
        <f t="shared" si="24"/>
        <v>#REF!</v>
      </c>
      <c r="O41" s="149"/>
    </row>
    <row r="42" spans="1:15" ht="17.25" customHeight="1">
      <c r="A42" s="83"/>
      <c r="B42" s="94" t="e">
        <f>'Plan PREFEITURA'!#REF!</f>
        <v>#REF!</v>
      </c>
      <c r="C42" s="86" t="e">
        <f>'Plan PREFEITURA'!#REF!</f>
        <v>#REF!</v>
      </c>
      <c r="D42" s="32" t="e">
        <f>'Plan PREFEITURA'!#REF!</f>
        <v>#REF!</v>
      </c>
      <c r="E42" s="33" t="e">
        <f>'Plan PREFEITURA'!#REF!</f>
        <v>#REF!</v>
      </c>
      <c r="F42" s="34" t="e">
        <f>'Plan PREFEITURA'!#REF!</f>
        <v>#REF!</v>
      </c>
      <c r="G42" s="26">
        <v>0</v>
      </c>
      <c r="H42" s="61">
        <f t="shared" si="20"/>
        <v>0</v>
      </c>
      <c r="I42" s="62" t="e">
        <f t="shared" si="21"/>
        <v>#REF!</v>
      </c>
      <c r="J42" s="62" t="e">
        <f>'Plan PREFEITURA'!#REF!</f>
        <v>#REF!</v>
      </c>
      <c r="K42" s="68" t="e">
        <f t="shared" si="22"/>
        <v>#REF!</v>
      </c>
      <c r="L42" s="69" t="e">
        <f t="shared" si="23"/>
        <v>#REF!</v>
      </c>
      <c r="M42" s="114" t="e">
        <f>'Plan PREFEITURA'!#REF!</f>
        <v>#REF!</v>
      </c>
      <c r="N42" s="80" t="e">
        <f t="shared" si="24"/>
        <v>#REF!</v>
      </c>
      <c r="O42" s="149"/>
    </row>
    <row r="43" spans="1:15" ht="17.25" customHeight="1">
      <c r="A43" s="83"/>
      <c r="B43" s="94" t="e">
        <f>'Plan PREFEITURA'!#REF!</f>
        <v>#REF!</v>
      </c>
      <c r="C43" s="86" t="e">
        <f>'Plan PREFEITURA'!#REF!</f>
        <v>#REF!</v>
      </c>
      <c r="D43" s="32" t="e">
        <f>'Plan PREFEITURA'!#REF!</f>
        <v>#REF!</v>
      </c>
      <c r="E43" s="33" t="e">
        <f>'Plan PREFEITURA'!#REF!</f>
        <v>#REF!</v>
      </c>
      <c r="F43" s="34" t="e">
        <f>'Plan PREFEITURA'!#REF!</f>
        <v>#REF!</v>
      </c>
      <c r="G43" s="26">
        <v>0</v>
      </c>
      <c r="H43" s="61">
        <f t="shared" si="20"/>
        <v>0</v>
      </c>
      <c r="I43" s="62" t="e">
        <f t="shared" si="21"/>
        <v>#REF!</v>
      </c>
      <c r="J43" s="62" t="e">
        <f>'Plan PREFEITURA'!#REF!</f>
        <v>#REF!</v>
      </c>
      <c r="K43" s="68" t="e">
        <f t="shared" si="22"/>
        <v>#REF!</v>
      </c>
      <c r="L43" s="69" t="e">
        <f t="shared" si="23"/>
        <v>#REF!</v>
      </c>
      <c r="M43" s="114" t="e">
        <f>'Plan PREFEITURA'!#REF!</f>
        <v>#REF!</v>
      </c>
      <c r="N43" s="80" t="e">
        <f t="shared" si="24"/>
        <v>#REF!</v>
      </c>
      <c r="O43" s="149"/>
    </row>
    <row r="44" spans="1:15" ht="15.75" customHeight="1">
      <c r="A44" s="83"/>
      <c r="B44" s="93" t="e">
        <f>'Plan PREFEITURA'!#REF!</f>
        <v>#REF!</v>
      </c>
      <c r="C44" s="85" t="e">
        <f>'Plan PREFEITURA'!#REF!</f>
        <v>#REF!</v>
      </c>
      <c r="D44" s="47"/>
      <c r="E44" s="48"/>
      <c r="F44" s="49"/>
      <c r="G44" s="50"/>
      <c r="H44" s="44"/>
      <c r="I44" s="70" t="e">
        <f>SUM(I45:I50)</f>
        <v>#REF!</v>
      </c>
      <c r="J44" s="70" t="e">
        <f>SUM(J45:J50)</f>
        <v>#REF!</v>
      </c>
      <c r="K44" s="51"/>
      <c r="L44" s="52"/>
      <c r="M44" s="113"/>
      <c r="N44" s="53"/>
      <c r="O44" s="52"/>
    </row>
    <row r="45" spans="1:15" ht="17.25" customHeight="1">
      <c r="A45" s="83"/>
      <c r="B45" s="94" t="e">
        <f>'Plan PREFEITURA'!#REF!</f>
        <v>#REF!</v>
      </c>
      <c r="C45" s="86" t="e">
        <f>'Plan PREFEITURA'!#REF!</f>
        <v>#REF!</v>
      </c>
      <c r="D45" s="32" t="e">
        <f>'Plan PREFEITURA'!#REF!</f>
        <v>#REF!</v>
      </c>
      <c r="E45" s="33" t="e">
        <f>'Plan PREFEITURA'!#REF!</f>
        <v>#REF!</v>
      </c>
      <c r="F45" s="34" t="e">
        <f>'Plan PREFEITURA'!#REF!</f>
        <v>#REF!</v>
      </c>
      <c r="G45" s="26">
        <v>0</v>
      </c>
      <c r="H45" s="61">
        <f aca="true" t="shared" si="25" ref="H45:H50">ROUND(G45*(1+$D$7),2)</f>
        <v>0</v>
      </c>
      <c r="I45" s="62" t="e">
        <f aca="true" t="shared" si="26" ref="I45:I50">ROUND(F45*H45,2)</f>
        <v>#REF!</v>
      </c>
      <c r="J45" s="62" t="e">
        <f>'Plan PREFEITURA'!#REF!</f>
        <v>#REF!</v>
      </c>
      <c r="K45" s="68" t="e">
        <f aca="true" t="shared" si="27" ref="K45:K50">ROUND(J45/I45-1,2)</f>
        <v>#REF!</v>
      </c>
      <c r="L45" s="69" t="e">
        <f aca="true" t="shared" si="28" ref="L45:L50">IF(K45&lt;=0,"OK","Não OK")</f>
        <v>#REF!</v>
      </c>
      <c r="M45" s="114" t="e">
        <f>'Plan PREFEITURA'!#REF!</f>
        <v>#REF!</v>
      </c>
      <c r="N45" s="80" t="e">
        <f aca="true" t="shared" si="29" ref="N45:N50">M45</f>
        <v>#REF!</v>
      </c>
      <c r="O45" s="149"/>
    </row>
    <row r="46" spans="1:15" ht="17.25" customHeight="1">
      <c r="A46" s="83"/>
      <c r="B46" s="94" t="e">
        <f>'Plan PREFEITURA'!#REF!</f>
        <v>#REF!</v>
      </c>
      <c r="C46" s="86" t="e">
        <f>'Plan PREFEITURA'!#REF!</f>
        <v>#REF!</v>
      </c>
      <c r="D46" s="32" t="e">
        <f>'Plan PREFEITURA'!#REF!</f>
        <v>#REF!</v>
      </c>
      <c r="E46" s="33" t="e">
        <f>'Plan PREFEITURA'!#REF!</f>
        <v>#REF!</v>
      </c>
      <c r="F46" s="34" t="e">
        <f>'Plan PREFEITURA'!#REF!</f>
        <v>#REF!</v>
      </c>
      <c r="G46" s="26">
        <v>0</v>
      </c>
      <c r="H46" s="61">
        <f t="shared" si="25"/>
        <v>0</v>
      </c>
      <c r="I46" s="62" t="e">
        <f t="shared" si="26"/>
        <v>#REF!</v>
      </c>
      <c r="J46" s="62" t="e">
        <f>'Plan PREFEITURA'!#REF!</f>
        <v>#REF!</v>
      </c>
      <c r="K46" s="68" t="e">
        <f t="shared" si="27"/>
        <v>#REF!</v>
      </c>
      <c r="L46" s="69" t="e">
        <f t="shared" si="28"/>
        <v>#REF!</v>
      </c>
      <c r="M46" s="114" t="e">
        <f>'Plan PREFEITURA'!#REF!</f>
        <v>#REF!</v>
      </c>
      <c r="N46" s="80" t="e">
        <f t="shared" si="29"/>
        <v>#REF!</v>
      </c>
      <c r="O46" s="149"/>
    </row>
    <row r="47" spans="1:15" ht="17.25" customHeight="1">
      <c r="A47" s="83"/>
      <c r="B47" s="94" t="e">
        <f>'Plan PREFEITURA'!#REF!</f>
        <v>#REF!</v>
      </c>
      <c r="C47" s="86" t="e">
        <f>'Plan PREFEITURA'!#REF!</f>
        <v>#REF!</v>
      </c>
      <c r="D47" s="32" t="e">
        <f>'Plan PREFEITURA'!#REF!</f>
        <v>#REF!</v>
      </c>
      <c r="E47" s="33" t="e">
        <f>'Plan PREFEITURA'!#REF!</f>
        <v>#REF!</v>
      </c>
      <c r="F47" s="34" t="e">
        <f>'Plan PREFEITURA'!#REF!</f>
        <v>#REF!</v>
      </c>
      <c r="G47" s="26">
        <v>0</v>
      </c>
      <c r="H47" s="61">
        <f t="shared" si="25"/>
        <v>0</v>
      </c>
      <c r="I47" s="62" t="e">
        <f t="shared" si="26"/>
        <v>#REF!</v>
      </c>
      <c r="J47" s="62" t="e">
        <f>'Plan PREFEITURA'!#REF!</f>
        <v>#REF!</v>
      </c>
      <c r="K47" s="68" t="e">
        <f t="shared" si="27"/>
        <v>#REF!</v>
      </c>
      <c r="L47" s="69" t="e">
        <f t="shared" si="28"/>
        <v>#REF!</v>
      </c>
      <c r="M47" s="114" t="e">
        <f>'Plan PREFEITURA'!#REF!</f>
        <v>#REF!</v>
      </c>
      <c r="N47" s="80" t="e">
        <f t="shared" si="29"/>
        <v>#REF!</v>
      </c>
      <c r="O47" s="149"/>
    </row>
    <row r="48" spans="1:15" ht="17.25" customHeight="1">
      <c r="A48" s="83"/>
      <c r="B48" s="94" t="e">
        <f>'Plan PREFEITURA'!#REF!</f>
        <v>#REF!</v>
      </c>
      <c r="C48" s="86" t="e">
        <f>'Plan PREFEITURA'!#REF!</f>
        <v>#REF!</v>
      </c>
      <c r="D48" s="32" t="e">
        <f>'Plan PREFEITURA'!#REF!</f>
        <v>#REF!</v>
      </c>
      <c r="E48" s="33" t="e">
        <f>'Plan PREFEITURA'!#REF!</f>
        <v>#REF!</v>
      </c>
      <c r="F48" s="34" t="e">
        <f>'Plan PREFEITURA'!#REF!</f>
        <v>#REF!</v>
      </c>
      <c r="G48" s="26">
        <v>0</v>
      </c>
      <c r="H48" s="61">
        <f t="shared" si="25"/>
        <v>0</v>
      </c>
      <c r="I48" s="62" t="e">
        <f t="shared" si="26"/>
        <v>#REF!</v>
      </c>
      <c r="J48" s="62" t="e">
        <f>'Plan PREFEITURA'!#REF!</f>
        <v>#REF!</v>
      </c>
      <c r="K48" s="68" t="e">
        <f t="shared" si="27"/>
        <v>#REF!</v>
      </c>
      <c r="L48" s="69" t="e">
        <f t="shared" si="28"/>
        <v>#REF!</v>
      </c>
      <c r="M48" s="114" t="e">
        <f>'Plan PREFEITURA'!#REF!</f>
        <v>#REF!</v>
      </c>
      <c r="N48" s="80" t="e">
        <f t="shared" si="29"/>
        <v>#REF!</v>
      </c>
      <c r="O48" s="149"/>
    </row>
    <row r="49" spans="1:15" ht="17.25" customHeight="1">
      <c r="A49" s="83"/>
      <c r="B49" s="94" t="e">
        <f>'Plan PREFEITURA'!#REF!</f>
        <v>#REF!</v>
      </c>
      <c r="C49" s="86" t="e">
        <f>'Plan PREFEITURA'!#REF!</f>
        <v>#REF!</v>
      </c>
      <c r="D49" s="32" t="e">
        <f>'Plan PREFEITURA'!#REF!</f>
        <v>#REF!</v>
      </c>
      <c r="E49" s="33" t="e">
        <f>'Plan PREFEITURA'!#REF!</f>
        <v>#REF!</v>
      </c>
      <c r="F49" s="34" t="e">
        <f>'Plan PREFEITURA'!#REF!</f>
        <v>#REF!</v>
      </c>
      <c r="G49" s="26">
        <v>0</v>
      </c>
      <c r="H49" s="61">
        <f t="shared" si="25"/>
        <v>0</v>
      </c>
      <c r="I49" s="62" t="e">
        <f t="shared" si="26"/>
        <v>#REF!</v>
      </c>
      <c r="J49" s="62" t="e">
        <f>'Plan PREFEITURA'!#REF!</f>
        <v>#REF!</v>
      </c>
      <c r="K49" s="68" t="e">
        <f t="shared" si="27"/>
        <v>#REF!</v>
      </c>
      <c r="L49" s="69" t="e">
        <f t="shared" si="28"/>
        <v>#REF!</v>
      </c>
      <c r="M49" s="114" t="e">
        <f>'Plan PREFEITURA'!#REF!</f>
        <v>#REF!</v>
      </c>
      <c r="N49" s="80" t="e">
        <f t="shared" si="29"/>
        <v>#REF!</v>
      </c>
      <c r="O49" s="149"/>
    </row>
    <row r="50" spans="1:15" ht="17.25" customHeight="1">
      <c r="A50" s="83"/>
      <c r="B50" s="94" t="e">
        <f>'Plan PREFEITURA'!#REF!</f>
        <v>#REF!</v>
      </c>
      <c r="C50" s="86" t="e">
        <f>'Plan PREFEITURA'!#REF!</f>
        <v>#REF!</v>
      </c>
      <c r="D50" s="32" t="e">
        <f>'Plan PREFEITURA'!#REF!</f>
        <v>#REF!</v>
      </c>
      <c r="E50" s="33" t="e">
        <f>'Plan PREFEITURA'!#REF!</f>
        <v>#REF!</v>
      </c>
      <c r="F50" s="34" t="e">
        <f>'Plan PREFEITURA'!#REF!</f>
        <v>#REF!</v>
      </c>
      <c r="G50" s="26">
        <v>0</v>
      </c>
      <c r="H50" s="61">
        <f t="shared" si="25"/>
        <v>0</v>
      </c>
      <c r="I50" s="62" t="e">
        <f t="shared" si="26"/>
        <v>#REF!</v>
      </c>
      <c r="J50" s="62" t="e">
        <f>'Plan PREFEITURA'!#REF!</f>
        <v>#REF!</v>
      </c>
      <c r="K50" s="68" t="e">
        <f t="shared" si="27"/>
        <v>#REF!</v>
      </c>
      <c r="L50" s="69" t="e">
        <f t="shared" si="28"/>
        <v>#REF!</v>
      </c>
      <c r="M50" s="114" t="e">
        <f>'Plan PREFEITURA'!#REF!</f>
        <v>#REF!</v>
      </c>
      <c r="N50" s="80" t="e">
        <f t="shared" si="29"/>
        <v>#REF!</v>
      </c>
      <c r="O50" s="149"/>
    </row>
    <row r="51" spans="1:15" ht="15.75" customHeight="1">
      <c r="A51" s="83"/>
      <c r="B51" s="93" t="e">
        <f>'Plan PREFEITURA'!#REF!</f>
        <v>#REF!</v>
      </c>
      <c r="C51" s="85" t="e">
        <f>'Plan PREFEITURA'!#REF!</f>
        <v>#REF!</v>
      </c>
      <c r="D51" s="47"/>
      <c r="E51" s="48"/>
      <c r="F51" s="49"/>
      <c r="G51" s="50"/>
      <c r="H51" s="44"/>
      <c r="I51" s="70" t="e">
        <f>SUM(I52:I57)</f>
        <v>#REF!</v>
      </c>
      <c r="J51" s="70" t="e">
        <f>SUM(J52:J57)</f>
        <v>#REF!</v>
      </c>
      <c r="K51" s="51"/>
      <c r="L51" s="52"/>
      <c r="M51" s="113"/>
      <c r="N51" s="53"/>
      <c r="O51" s="52"/>
    </row>
    <row r="52" spans="1:15" ht="17.25" customHeight="1">
      <c r="A52" s="83"/>
      <c r="B52" s="94" t="e">
        <f>'Plan PREFEITURA'!#REF!</f>
        <v>#REF!</v>
      </c>
      <c r="C52" s="86" t="e">
        <f>'Plan PREFEITURA'!#REF!</f>
        <v>#REF!</v>
      </c>
      <c r="D52" s="32" t="e">
        <f>'Plan PREFEITURA'!#REF!</f>
        <v>#REF!</v>
      </c>
      <c r="E52" s="33" t="e">
        <f>'Plan PREFEITURA'!#REF!</f>
        <v>#REF!</v>
      </c>
      <c r="F52" s="34" t="e">
        <f>'Plan PREFEITURA'!#REF!</f>
        <v>#REF!</v>
      </c>
      <c r="G52" s="26">
        <v>0</v>
      </c>
      <c r="H52" s="61">
        <f aca="true" t="shared" si="30" ref="H52:H57">ROUND(G52*(1+$D$7),2)</f>
        <v>0</v>
      </c>
      <c r="I52" s="62" t="e">
        <f aca="true" t="shared" si="31" ref="I52:I57">ROUND(F52*H52,2)</f>
        <v>#REF!</v>
      </c>
      <c r="J52" s="62" t="e">
        <f>'Plan PREFEITURA'!#REF!</f>
        <v>#REF!</v>
      </c>
      <c r="K52" s="68" t="e">
        <f aca="true" t="shared" si="32" ref="K52:K57">ROUND(J52/I52-1,2)</f>
        <v>#REF!</v>
      </c>
      <c r="L52" s="69" t="e">
        <f aca="true" t="shared" si="33" ref="L52:L57">IF(K52&lt;=0,"OK","Não OK")</f>
        <v>#REF!</v>
      </c>
      <c r="M52" s="114" t="e">
        <f>'Plan PREFEITURA'!#REF!</f>
        <v>#REF!</v>
      </c>
      <c r="N52" s="80" t="e">
        <f aca="true" t="shared" si="34" ref="N52:N57">M52</f>
        <v>#REF!</v>
      </c>
      <c r="O52" s="149"/>
    </row>
    <row r="53" spans="1:15" ht="17.25" customHeight="1">
      <c r="A53" s="83"/>
      <c r="B53" s="94" t="e">
        <f>'Plan PREFEITURA'!#REF!</f>
        <v>#REF!</v>
      </c>
      <c r="C53" s="86" t="e">
        <f>'Plan PREFEITURA'!#REF!</f>
        <v>#REF!</v>
      </c>
      <c r="D53" s="32" t="e">
        <f>'Plan PREFEITURA'!#REF!</f>
        <v>#REF!</v>
      </c>
      <c r="E53" s="33" t="e">
        <f>'Plan PREFEITURA'!#REF!</f>
        <v>#REF!</v>
      </c>
      <c r="F53" s="34" t="e">
        <f>'Plan PREFEITURA'!#REF!</f>
        <v>#REF!</v>
      </c>
      <c r="G53" s="26">
        <v>0</v>
      </c>
      <c r="H53" s="61">
        <f t="shared" si="30"/>
        <v>0</v>
      </c>
      <c r="I53" s="62" t="e">
        <f t="shared" si="31"/>
        <v>#REF!</v>
      </c>
      <c r="J53" s="62" t="e">
        <f>'Plan PREFEITURA'!#REF!</f>
        <v>#REF!</v>
      </c>
      <c r="K53" s="68" t="e">
        <f t="shared" si="32"/>
        <v>#REF!</v>
      </c>
      <c r="L53" s="69" t="e">
        <f t="shared" si="33"/>
        <v>#REF!</v>
      </c>
      <c r="M53" s="114" t="e">
        <f>'Plan PREFEITURA'!#REF!</f>
        <v>#REF!</v>
      </c>
      <c r="N53" s="80" t="e">
        <f t="shared" si="34"/>
        <v>#REF!</v>
      </c>
      <c r="O53" s="149"/>
    </row>
    <row r="54" spans="1:15" ht="17.25" customHeight="1">
      <c r="A54" s="83"/>
      <c r="B54" s="94" t="e">
        <f>'Plan PREFEITURA'!#REF!</f>
        <v>#REF!</v>
      </c>
      <c r="C54" s="86" t="e">
        <f>'Plan PREFEITURA'!#REF!</f>
        <v>#REF!</v>
      </c>
      <c r="D54" s="32" t="e">
        <f>'Plan PREFEITURA'!#REF!</f>
        <v>#REF!</v>
      </c>
      <c r="E54" s="33" t="e">
        <f>'Plan PREFEITURA'!#REF!</f>
        <v>#REF!</v>
      </c>
      <c r="F54" s="34" t="e">
        <f>'Plan PREFEITURA'!#REF!</f>
        <v>#REF!</v>
      </c>
      <c r="G54" s="26">
        <v>0</v>
      </c>
      <c r="H54" s="61">
        <f t="shared" si="30"/>
        <v>0</v>
      </c>
      <c r="I54" s="62" t="e">
        <f t="shared" si="31"/>
        <v>#REF!</v>
      </c>
      <c r="J54" s="62" t="e">
        <f>'Plan PREFEITURA'!#REF!</f>
        <v>#REF!</v>
      </c>
      <c r="K54" s="68" t="e">
        <f t="shared" si="32"/>
        <v>#REF!</v>
      </c>
      <c r="L54" s="69" t="e">
        <f t="shared" si="33"/>
        <v>#REF!</v>
      </c>
      <c r="M54" s="114" t="e">
        <f>'Plan PREFEITURA'!#REF!</f>
        <v>#REF!</v>
      </c>
      <c r="N54" s="80" t="e">
        <f t="shared" si="34"/>
        <v>#REF!</v>
      </c>
      <c r="O54" s="149"/>
    </row>
    <row r="55" spans="1:15" ht="17.25" customHeight="1">
      <c r="A55" s="83"/>
      <c r="B55" s="94" t="e">
        <f>'Plan PREFEITURA'!#REF!</f>
        <v>#REF!</v>
      </c>
      <c r="C55" s="86" t="e">
        <f>'Plan PREFEITURA'!#REF!</f>
        <v>#REF!</v>
      </c>
      <c r="D55" s="32" t="e">
        <f>'Plan PREFEITURA'!#REF!</f>
        <v>#REF!</v>
      </c>
      <c r="E55" s="33" t="e">
        <f>'Plan PREFEITURA'!#REF!</f>
        <v>#REF!</v>
      </c>
      <c r="F55" s="34" t="e">
        <f>'Plan PREFEITURA'!#REF!</f>
        <v>#REF!</v>
      </c>
      <c r="G55" s="26">
        <v>0</v>
      </c>
      <c r="H55" s="61">
        <f t="shared" si="30"/>
        <v>0</v>
      </c>
      <c r="I55" s="62" t="e">
        <f t="shared" si="31"/>
        <v>#REF!</v>
      </c>
      <c r="J55" s="62" t="e">
        <f>'Plan PREFEITURA'!#REF!</f>
        <v>#REF!</v>
      </c>
      <c r="K55" s="68" t="e">
        <f t="shared" si="32"/>
        <v>#REF!</v>
      </c>
      <c r="L55" s="69" t="e">
        <f t="shared" si="33"/>
        <v>#REF!</v>
      </c>
      <c r="M55" s="114" t="e">
        <f>'Plan PREFEITURA'!#REF!</f>
        <v>#REF!</v>
      </c>
      <c r="N55" s="80" t="e">
        <f t="shared" si="34"/>
        <v>#REF!</v>
      </c>
      <c r="O55" s="149"/>
    </row>
    <row r="56" spans="1:15" ht="17.25" customHeight="1">
      <c r="A56" s="83"/>
      <c r="B56" s="94" t="e">
        <f>'Plan PREFEITURA'!#REF!</f>
        <v>#REF!</v>
      </c>
      <c r="C56" s="86" t="e">
        <f>'Plan PREFEITURA'!#REF!</f>
        <v>#REF!</v>
      </c>
      <c r="D56" s="32" t="e">
        <f>'Plan PREFEITURA'!#REF!</f>
        <v>#REF!</v>
      </c>
      <c r="E56" s="33" t="e">
        <f>'Plan PREFEITURA'!#REF!</f>
        <v>#REF!</v>
      </c>
      <c r="F56" s="34" t="e">
        <f>'Plan PREFEITURA'!#REF!</f>
        <v>#REF!</v>
      </c>
      <c r="G56" s="26">
        <v>0</v>
      </c>
      <c r="H56" s="61">
        <f t="shared" si="30"/>
        <v>0</v>
      </c>
      <c r="I56" s="62" t="e">
        <f t="shared" si="31"/>
        <v>#REF!</v>
      </c>
      <c r="J56" s="62" t="e">
        <f>'Plan PREFEITURA'!#REF!</f>
        <v>#REF!</v>
      </c>
      <c r="K56" s="68" t="e">
        <f t="shared" si="32"/>
        <v>#REF!</v>
      </c>
      <c r="L56" s="69" t="e">
        <f t="shared" si="33"/>
        <v>#REF!</v>
      </c>
      <c r="M56" s="114" t="e">
        <f>'Plan PREFEITURA'!#REF!</f>
        <v>#REF!</v>
      </c>
      <c r="N56" s="80" t="e">
        <f t="shared" si="34"/>
        <v>#REF!</v>
      </c>
      <c r="O56" s="149"/>
    </row>
    <row r="57" spans="1:15" ht="17.25" customHeight="1">
      <c r="A57" s="83"/>
      <c r="B57" s="94" t="e">
        <f>'Plan PREFEITURA'!#REF!</f>
        <v>#REF!</v>
      </c>
      <c r="C57" s="86" t="e">
        <f>'Plan PREFEITURA'!#REF!</f>
        <v>#REF!</v>
      </c>
      <c r="D57" s="32" t="e">
        <f>'Plan PREFEITURA'!#REF!</f>
        <v>#REF!</v>
      </c>
      <c r="E57" s="33" t="e">
        <f>'Plan PREFEITURA'!#REF!</f>
        <v>#REF!</v>
      </c>
      <c r="F57" s="34" t="e">
        <f>'Plan PREFEITURA'!#REF!</f>
        <v>#REF!</v>
      </c>
      <c r="G57" s="26">
        <v>0</v>
      </c>
      <c r="H57" s="61">
        <f t="shared" si="30"/>
        <v>0</v>
      </c>
      <c r="I57" s="62" t="e">
        <f t="shared" si="31"/>
        <v>#REF!</v>
      </c>
      <c r="J57" s="62" t="e">
        <f>'Plan PREFEITURA'!#REF!</f>
        <v>#REF!</v>
      </c>
      <c r="K57" s="68" t="e">
        <f t="shared" si="32"/>
        <v>#REF!</v>
      </c>
      <c r="L57" s="69" t="e">
        <f t="shared" si="33"/>
        <v>#REF!</v>
      </c>
      <c r="M57" s="114" t="e">
        <f>'Plan PREFEITURA'!#REF!</f>
        <v>#REF!</v>
      </c>
      <c r="N57" s="80" t="e">
        <f t="shared" si="34"/>
        <v>#REF!</v>
      </c>
      <c r="O57" s="149"/>
    </row>
    <row r="58" spans="1:15" ht="15.75" customHeight="1">
      <c r="A58" s="83"/>
      <c r="B58" s="93" t="e">
        <f>'Plan PREFEITURA'!#REF!</f>
        <v>#REF!</v>
      </c>
      <c r="C58" s="85" t="e">
        <f>'Plan PREFEITURA'!#REF!</f>
        <v>#REF!</v>
      </c>
      <c r="D58" s="47"/>
      <c r="E58" s="48"/>
      <c r="F58" s="49"/>
      <c r="G58" s="50"/>
      <c r="H58" s="44"/>
      <c r="I58" s="70" t="e">
        <f>SUM(I59:I64)</f>
        <v>#REF!</v>
      </c>
      <c r="J58" s="70" t="e">
        <f>SUM(J59:J64)</f>
        <v>#REF!</v>
      </c>
      <c r="K58" s="51"/>
      <c r="L58" s="52"/>
      <c r="M58" s="113"/>
      <c r="N58" s="53"/>
      <c r="O58" s="52"/>
    </row>
    <row r="59" spans="1:15" ht="17.25" customHeight="1">
      <c r="A59" s="83"/>
      <c r="B59" s="94" t="e">
        <f>'Plan PREFEITURA'!#REF!</f>
        <v>#REF!</v>
      </c>
      <c r="C59" s="86" t="e">
        <f>'Plan PREFEITURA'!#REF!</f>
        <v>#REF!</v>
      </c>
      <c r="D59" s="32" t="e">
        <f>'Plan PREFEITURA'!#REF!</f>
        <v>#REF!</v>
      </c>
      <c r="E59" s="33" t="e">
        <f>'Plan PREFEITURA'!#REF!</f>
        <v>#REF!</v>
      </c>
      <c r="F59" s="34" t="e">
        <f>'Plan PREFEITURA'!#REF!</f>
        <v>#REF!</v>
      </c>
      <c r="G59" s="26">
        <v>0</v>
      </c>
      <c r="H59" s="61">
        <f aca="true" t="shared" si="35" ref="H59:H64">ROUND(G59*(1+$D$7),2)</f>
        <v>0</v>
      </c>
      <c r="I59" s="62" t="e">
        <f aca="true" t="shared" si="36" ref="I59:I64">ROUND(F59*H59,2)</f>
        <v>#REF!</v>
      </c>
      <c r="J59" s="62" t="e">
        <f>'Plan PREFEITURA'!#REF!</f>
        <v>#REF!</v>
      </c>
      <c r="K59" s="68" t="e">
        <f aca="true" t="shared" si="37" ref="K59:K64">ROUND(J59/I59-1,2)</f>
        <v>#REF!</v>
      </c>
      <c r="L59" s="69" t="e">
        <f aca="true" t="shared" si="38" ref="L59:L64">IF(K59&lt;=0,"OK","Não OK")</f>
        <v>#REF!</v>
      </c>
      <c r="M59" s="114" t="e">
        <f>'Plan PREFEITURA'!#REF!</f>
        <v>#REF!</v>
      </c>
      <c r="N59" s="80" t="e">
        <f aca="true" t="shared" si="39" ref="N59:N64">M59</f>
        <v>#REF!</v>
      </c>
      <c r="O59" s="149"/>
    </row>
    <row r="60" spans="1:15" ht="17.25" customHeight="1">
      <c r="A60" s="83"/>
      <c r="B60" s="94" t="e">
        <f>'Plan PREFEITURA'!#REF!</f>
        <v>#REF!</v>
      </c>
      <c r="C60" s="86" t="e">
        <f>'Plan PREFEITURA'!#REF!</f>
        <v>#REF!</v>
      </c>
      <c r="D60" s="32" t="e">
        <f>'Plan PREFEITURA'!#REF!</f>
        <v>#REF!</v>
      </c>
      <c r="E60" s="33" t="e">
        <f>'Plan PREFEITURA'!#REF!</f>
        <v>#REF!</v>
      </c>
      <c r="F60" s="34" t="e">
        <f>'Plan PREFEITURA'!#REF!</f>
        <v>#REF!</v>
      </c>
      <c r="G60" s="26">
        <v>0</v>
      </c>
      <c r="H60" s="61">
        <f t="shared" si="35"/>
        <v>0</v>
      </c>
      <c r="I60" s="62" t="e">
        <f t="shared" si="36"/>
        <v>#REF!</v>
      </c>
      <c r="J60" s="62" t="e">
        <f>'Plan PREFEITURA'!#REF!</f>
        <v>#REF!</v>
      </c>
      <c r="K60" s="68" t="e">
        <f t="shared" si="37"/>
        <v>#REF!</v>
      </c>
      <c r="L60" s="69" t="e">
        <f t="shared" si="38"/>
        <v>#REF!</v>
      </c>
      <c r="M60" s="114" t="e">
        <f>'Plan PREFEITURA'!#REF!</f>
        <v>#REF!</v>
      </c>
      <c r="N60" s="80" t="e">
        <f t="shared" si="39"/>
        <v>#REF!</v>
      </c>
      <c r="O60" s="149"/>
    </row>
    <row r="61" spans="1:15" ht="17.25" customHeight="1">
      <c r="A61" s="83"/>
      <c r="B61" s="94" t="e">
        <f>'Plan PREFEITURA'!#REF!</f>
        <v>#REF!</v>
      </c>
      <c r="C61" s="86" t="e">
        <f>'Plan PREFEITURA'!#REF!</f>
        <v>#REF!</v>
      </c>
      <c r="D61" s="32" t="e">
        <f>'Plan PREFEITURA'!#REF!</f>
        <v>#REF!</v>
      </c>
      <c r="E61" s="33" t="e">
        <f>'Plan PREFEITURA'!#REF!</f>
        <v>#REF!</v>
      </c>
      <c r="F61" s="34" t="e">
        <f>'Plan PREFEITURA'!#REF!</f>
        <v>#REF!</v>
      </c>
      <c r="G61" s="26">
        <v>0</v>
      </c>
      <c r="H61" s="61">
        <f t="shared" si="35"/>
        <v>0</v>
      </c>
      <c r="I61" s="62" t="e">
        <f t="shared" si="36"/>
        <v>#REF!</v>
      </c>
      <c r="J61" s="62" t="e">
        <f>'Plan PREFEITURA'!#REF!</f>
        <v>#REF!</v>
      </c>
      <c r="K61" s="68" t="e">
        <f t="shared" si="37"/>
        <v>#REF!</v>
      </c>
      <c r="L61" s="69" t="e">
        <f t="shared" si="38"/>
        <v>#REF!</v>
      </c>
      <c r="M61" s="114" t="e">
        <f>'Plan PREFEITURA'!#REF!</f>
        <v>#REF!</v>
      </c>
      <c r="N61" s="80" t="e">
        <f t="shared" si="39"/>
        <v>#REF!</v>
      </c>
      <c r="O61" s="149"/>
    </row>
    <row r="62" spans="1:15" ht="17.25" customHeight="1">
      <c r="A62" s="83"/>
      <c r="B62" s="94" t="e">
        <f>'Plan PREFEITURA'!#REF!</f>
        <v>#REF!</v>
      </c>
      <c r="C62" s="86" t="e">
        <f>'Plan PREFEITURA'!#REF!</f>
        <v>#REF!</v>
      </c>
      <c r="D62" s="32" t="e">
        <f>'Plan PREFEITURA'!#REF!</f>
        <v>#REF!</v>
      </c>
      <c r="E62" s="33" t="e">
        <f>'Plan PREFEITURA'!#REF!</f>
        <v>#REF!</v>
      </c>
      <c r="F62" s="34" t="e">
        <f>'Plan PREFEITURA'!#REF!</f>
        <v>#REF!</v>
      </c>
      <c r="G62" s="26">
        <v>0</v>
      </c>
      <c r="H62" s="61">
        <f t="shared" si="35"/>
        <v>0</v>
      </c>
      <c r="I62" s="62" t="e">
        <f t="shared" si="36"/>
        <v>#REF!</v>
      </c>
      <c r="J62" s="62" t="e">
        <f>'Plan PREFEITURA'!#REF!</f>
        <v>#REF!</v>
      </c>
      <c r="K62" s="68" t="e">
        <f t="shared" si="37"/>
        <v>#REF!</v>
      </c>
      <c r="L62" s="69" t="e">
        <f t="shared" si="38"/>
        <v>#REF!</v>
      </c>
      <c r="M62" s="114" t="e">
        <f>'Plan PREFEITURA'!#REF!</f>
        <v>#REF!</v>
      </c>
      <c r="N62" s="80" t="e">
        <f t="shared" si="39"/>
        <v>#REF!</v>
      </c>
      <c r="O62" s="149"/>
    </row>
    <row r="63" spans="1:15" ht="17.25" customHeight="1">
      <c r="A63" s="83"/>
      <c r="B63" s="94" t="e">
        <f>'Plan PREFEITURA'!#REF!</f>
        <v>#REF!</v>
      </c>
      <c r="C63" s="86" t="e">
        <f>'Plan PREFEITURA'!#REF!</f>
        <v>#REF!</v>
      </c>
      <c r="D63" s="32" t="e">
        <f>'Plan PREFEITURA'!#REF!</f>
        <v>#REF!</v>
      </c>
      <c r="E63" s="33" t="e">
        <f>'Plan PREFEITURA'!#REF!</f>
        <v>#REF!</v>
      </c>
      <c r="F63" s="34" t="e">
        <f>'Plan PREFEITURA'!#REF!</f>
        <v>#REF!</v>
      </c>
      <c r="G63" s="26">
        <v>0</v>
      </c>
      <c r="H63" s="61">
        <f t="shared" si="35"/>
        <v>0</v>
      </c>
      <c r="I63" s="62" t="e">
        <f t="shared" si="36"/>
        <v>#REF!</v>
      </c>
      <c r="J63" s="62" t="e">
        <f>'Plan PREFEITURA'!#REF!</f>
        <v>#REF!</v>
      </c>
      <c r="K63" s="68" t="e">
        <f t="shared" si="37"/>
        <v>#REF!</v>
      </c>
      <c r="L63" s="69" t="e">
        <f t="shared" si="38"/>
        <v>#REF!</v>
      </c>
      <c r="M63" s="114" t="e">
        <f>'Plan PREFEITURA'!#REF!</f>
        <v>#REF!</v>
      </c>
      <c r="N63" s="80" t="e">
        <f t="shared" si="39"/>
        <v>#REF!</v>
      </c>
      <c r="O63" s="149"/>
    </row>
    <row r="64" spans="1:15" ht="17.25" customHeight="1">
      <c r="A64" s="83"/>
      <c r="B64" s="94" t="e">
        <f>'Plan PREFEITURA'!#REF!</f>
        <v>#REF!</v>
      </c>
      <c r="C64" s="86" t="e">
        <f>'Plan PREFEITURA'!#REF!</f>
        <v>#REF!</v>
      </c>
      <c r="D64" s="32" t="e">
        <f>'Plan PREFEITURA'!#REF!</f>
        <v>#REF!</v>
      </c>
      <c r="E64" s="33" t="e">
        <f>'Plan PREFEITURA'!#REF!</f>
        <v>#REF!</v>
      </c>
      <c r="F64" s="34" t="e">
        <f>'Plan PREFEITURA'!#REF!</f>
        <v>#REF!</v>
      </c>
      <c r="G64" s="26">
        <v>0</v>
      </c>
      <c r="H64" s="61">
        <f t="shared" si="35"/>
        <v>0</v>
      </c>
      <c r="I64" s="62" t="e">
        <f t="shared" si="36"/>
        <v>#REF!</v>
      </c>
      <c r="J64" s="62" t="e">
        <f>'Plan PREFEITURA'!#REF!</f>
        <v>#REF!</v>
      </c>
      <c r="K64" s="68" t="e">
        <f t="shared" si="37"/>
        <v>#REF!</v>
      </c>
      <c r="L64" s="69" t="e">
        <f t="shared" si="38"/>
        <v>#REF!</v>
      </c>
      <c r="M64" s="114" t="e">
        <f>'Plan PREFEITURA'!#REF!</f>
        <v>#REF!</v>
      </c>
      <c r="N64" s="80" t="e">
        <f t="shared" si="39"/>
        <v>#REF!</v>
      </c>
      <c r="O64" s="149"/>
    </row>
    <row r="65" spans="1:15" ht="17.25" customHeight="1">
      <c r="A65" s="83"/>
      <c r="B65" s="93" t="e">
        <f>'Plan PREFEITURA'!#REF!</f>
        <v>#REF!</v>
      </c>
      <c r="C65" s="85" t="e">
        <f>'Plan PREFEITURA'!#REF!</f>
        <v>#REF!</v>
      </c>
      <c r="D65" s="47"/>
      <c r="E65" s="48"/>
      <c r="F65" s="49"/>
      <c r="G65" s="50"/>
      <c r="H65" s="44"/>
      <c r="I65" s="70" t="e">
        <f>SUM(I66:I71)</f>
        <v>#REF!</v>
      </c>
      <c r="J65" s="70" t="e">
        <f>SUM(J66:J71)</f>
        <v>#REF!</v>
      </c>
      <c r="K65" s="51"/>
      <c r="L65" s="52"/>
      <c r="M65" s="113"/>
      <c r="N65" s="53"/>
      <c r="O65" s="52"/>
    </row>
    <row r="66" spans="1:15" ht="17.25" customHeight="1">
      <c r="A66" s="83"/>
      <c r="B66" s="94" t="e">
        <f>'Plan PREFEITURA'!#REF!</f>
        <v>#REF!</v>
      </c>
      <c r="C66" s="86" t="e">
        <f>'Plan PREFEITURA'!#REF!</f>
        <v>#REF!</v>
      </c>
      <c r="D66" s="32" t="e">
        <f>'Plan PREFEITURA'!#REF!</f>
        <v>#REF!</v>
      </c>
      <c r="E66" s="33" t="e">
        <f>'Plan PREFEITURA'!#REF!</f>
        <v>#REF!</v>
      </c>
      <c r="F66" s="34" t="e">
        <f>'Plan PREFEITURA'!#REF!</f>
        <v>#REF!</v>
      </c>
      <c r="G66" s="26">
        <v>0</v>
      </c>
      <c r="H66" s="61">
        <f aca="true" t="shared" si="40" ref="H66:H71">ROUND(G66*(1+$D$7),2)</f>
        <v>0</v>
      </c>
      <c r="I66" s="62" t="e">
        <f aca="true" t="shared" si="41" ref="I66:I71">ROUND(F66*H66,2)</f>
        <v>#REF!</v>
      </c>
      <c r="J66" s="62" t="e">
        <f>'Plan PREFEITURA'!#REF!</f>
        <v>#REF!</v>
      </c>
      <c r="K66" s="68" t="e">
        <f aca="true" t="shared" si="42" ref="K66:K71">ROUND(J66/I66-1,2)</f>
        <v>#REF!</v>
      </c>
      <c r="L66" s="69" t="e">
        <f aca="true" t="shared" si="43" ref="L66:L71">IF(K66&lt;=0,"OK","Não OK")</f>
        <v>#REF!</v>
      </c>
      <c r="M66" s="114" t="e">
        <f>'Plan PREFEITURA'!#REF!</f>
        <v>#REF!</v>
      </c>
      <c r="N66" s="80" t="e">
        <f aca="true" t="shared" si="44" ref="N66:N71">M66</f>
        <v>#REF!</v>
      </c>
      <c r="O66" s="149"/>
    </row>
    <row r="67" spans="1:15" ht="17.25" customHeight="1">
      <c r="A67" s="83"/>
      <c r="B67" s="94" t="e">
        <f>'Plan PREFEITURA'!#REF!</f>
        <v>#REF!</v>
      </c>
      <c r="C67" s="86" t="e">
        <f>'Plan PREFEITURA'!#REF!</f>
        <v>#REF!</v>
      </c>
      <c r="D67" s="32" t="e">
        <f>'Plan PREFEITURA'!#REF!</f>
        <v>#REF!</v>
      </c>
      <c r="E67" s="33" t="e">
        <f>'Plan PREFEITURA'!#REF!</f>
        <v>#REF!</v>
      </c>
      <c r="F67" s="34" t="e">
        <f>'Plan PREFEITURA'!#REF!</f>
        <v>#REF!</v>
      </c>
      <c r="G67" s="26">
        <v>0</v>
      </c>
      <c r="H67" s="61">
        <f t="shared" si="40"/>
        <v>0</v>
      </c>
      <c r="I67" s="62" t="e">
        <f t="shared" si="41"/>
        <v>#REF!</v>
      </c>
      <c r="J67" s="62" t="e">
        <f>'Plan PREFEITURA'!#REF!</f>
        <v>#REF!</v>
      </c>
      <c r="K67" s="68" t="e">
        <f t="shared" si="42"/>
        <v>#REF!</v>
      </c>
      <c r="L67" s="69" t="e">
        <f t="shared" si="43"/>
        <v>#REF!</v>
      </c>
      <c r="M67" s="114" t="e">
        <f>'Plan PREFEITURA'!#REF!</f>
        <v>#REF!</v>
      </c>
      <c r="N67" s="80" t="e">
        <f t="shared" si="44"/>
        <v>#REF!</v>
      </c>
      <c r="O67" s="149"/>
    </row>
    <row r="68" spans="1:15" ht="17.25" customHeight="1">
      <c r="A68" s="83"/>
      <c r="B68" s="94" t="e">
        <f>'Plan PREFEITURA'!#REF!</f>
        <v>#REF!</v>
      </c>
      <c r="C68" s="86" t="e">
        <f>'Plan PREFEITURA'!#REF!</f>
        <v>#REF!</v>
      </c>
      <c r="D68" s="32" t="e">
        <f>'Plan PREFEITURA'!#REF!</f>
        <v>#REF!</v>
      </c>
      <c r="E68" s="33" t="e">
        <f>'Plan PREFEITURA'!#REF!</f>
        <v>#REF!</v>
      </c>
      <c r="F68" s="34" t="e">
        <f>'Plan PREFEITURA'!#REF!</f>
        <v>#REF!</v>
      </c>
      <c r="G68" s="26">
        <v>0</v>
      </c>
      <c r="H68" s="61">
        <f t="shared" si="40"/>
        <v>0</v>
      </c>
      <c r="I68" s="62" t="e">
        <f t="shared" si="41"/>
        <v>#REF!</v>
      </c>
      <c r="J68" s="62" t="e">
        <f>'Plan PREFEITURA'!#REF!</f>
        <v>#REF!</v>
      </c>
      <c r="K68" s="68" t="e">
        <f t="shared" si="42"/>
        <v>#REF!</v>
      </c>
      <c r="L68" s="69" t="e">
        <f t="shared" si="43"/>
        <v>#REF!</v>
      </c>
      <c r="M68" s="114" t="e">
        <f>'Plan PREFEITURA'!#REF!</f>
        <v>#REF!</v>
      </c>
      <c r="N68" s="80" t="e">
        <f t="shared" si="44"/>
        <v>#REF!</v>
      </c>
      <c r="O68" s="149"/>
    </row>
    <row r="69" spans="1:15" ht="17.25" customHeight="1">
      <c r="A69" s="83"/>
      <c r="B69" s="94" t="e">
        <f>'Plan PREFEITURA'!#REF!</f>
        <v>#REF!</v>
      </c>
      <c r="C69" s="86" t="e">
        <f>'Plan PREFEITURA'!#REF!</f>
        <v>#REF!</v>
      </c>
      <c r="D69" s="32" t="e">
        <f>'Plan PREFEITURA'!#REF!</f>
        <v>#REF!</v>
      </c>
      <c r="E69" s="33" t="e">
        <f>'Plan PREFEITURA'!#REF!</f>
        <v>#REF!</v>
      </c>
      <c r="F69" s="34" t="e">
        <f>'Plan PREFEITURA'!#REF!</f>
        <v>#REF!</v>
      </c>
      <c r="G69" s="26">
        <v>0</v>
      </c>
      <c r="H69" s="61">
        <f t="shared" si="40"/>
        <v>0</v>
      </c>
      <c r="I69" s="62" t="e">
        <f t="shared" si="41"/>
        <v>#REF!</v>
      </c>
      <c r="J69" s="62" t="e">
        <f>'Plan PREFEITURA'!#REF!</f>
        <v>#REF!</v>
      </c>
      <c r="K69" s="68" t="e">
        <f t="shared" si="42"/>
        <v>#REF!</v>
      </c>
      <c r="L69" s="69" t="e">
        <f t="shared" si="43"/>
        <v>#REF!</v>
      </c>
      <c r="M69" s="114" t="e">
        <f>'Plan PREFEITURA'!#REF!</f>
        <v>#REF!</v>
      </c>
      <c r="N69" s="80" t="e">
        <f t="shared" si="44"/>
        <v>#REF!</v>
      </c>
      <c r="O69" s="149"/>
    </row>
    <row r="70" spans="1:15" ht="17.25" customHeight="1">
      <c r="A70" s="83"/>
      <c r="B70" s="94" t="e">
        <f>'Plan PREFEITURA'!#REF!</f>
        <v>#REF!</v>
      </c>
      <c r="C70" s="86" t="e">
        <f>'Plan PREFEITURA'!#REF!</f>
        <v>#REF!</v>
      </c>
      <c r="D70" s="32" t="e">
        <f>'Plan PREFEITURA'!#REF!</f>
        <v>#REF!</v>
      </c>
      <c r="E70" s="33" t="e">
        <f>'Plan PREFEITURA'!#REF!</f>
        <v>#REF!</v>
      </c>
      <c r="F70" s="34" t="e">
        <f>'Plan PREFEITURA'!#REF!</f>
        <v>#REF!</v>
      </c>
      <c r="G70" s="26">
        <v>0</v>
      </c>
      <c r="H70" s="61">
        <f t="shared" si="40"/>
        <v>0</v>
      </c>
      <c r="I70" s="62" t="e">
        <f t="shared" si="41"/>
        <v>#REF!</v>
      </c>
      <c r="J70" s="62" t="e">
        <f>'Plan PREFEITURA'!#REF!</f>
        <v>#REF!</v>
      </c>
      <c r="K70" s="68" t="e">
        <f t="shared" si="42"/>
        <v>#REF!</v>
      </c>
      <c r="L70" s="69" t="e">
        <f t="shared" si="43"/>
        <v>#REF!</v>
      </c>
      <c r="M70" s="114" t="e">
        <f>'Plan PREFEITURA'!#REF!</f>
        <v>#REF!</v>
      </c>
      <c r="N70" s="80" t="e">
        <f t="shared" si="44"/>
        <v>#REF!</v>
      </c>
      <c r="O70" s="149"/>
    </row>
    <row r="71" spans="1:15" ht="17.25" customHeight="1">
      <c r="A71" s="83"/>
      <c r="B71" s="94" t="e">
        <f>'Plan PREFEITURA'!#REF!</f>
        <v>#REF!</v>
      </c>
      <c r="C71" s="86" t="e">
        <f>'Plan PREFEITURA'!#REF!</f>
        <v>#REF!</v>
      </c>
      <c r="D71" s="32" t="e">
        <f>'Plan PREFEITURA'!#REF!</f>
        <v>#REF!</v>
      </c>
      <c r="E71" s="33" t="e">
        <f>'Plan PREFEITURA'!#REF!</f>
        <v>#REF!</v>
      </c>
      <c r="F71" s="34" t="e">
        <f>'Plan PREFEITURA'!#REF!</f>
        <v>#REF!</v>
      </c>
      <c r="G71" s="26">
        <v>0</v>
      </c>
      <c r="H71" s="61">
        <f t="shared" si="40"/>
        <v>0</v>
      </c>
      <c r="I71" s="62" t="e">
        <f t="shared" si="41"/>
        <v>#REF!</v>
      </c>
      <c r="J71" s="62" t="e">
        <f>'Plan PREFEITURA'!#REF!</f>
        <v>#REF!</v>
      </c>
      <c r="K71" s="68" t="e">
        <f t="shared" si="42"/>
        <v>#REF!</v>
      </c>
      <c r="L71" s="69" t="e">
        <f t="shared" si="43"/>
        <v>#REF!</v>
      </c>
      <c r="M71" s="114" t="e">
        <f>'Plan PREFEITURA'!#REF!</f>
        <v>#REF!</v>
      </c>
      <c r="N71" s="80" t="e">
        <f t="shared" si="44"/>
        <v>#REF!</v>
      </c>
      <c r="O71" s="149"/>
    </row>
    <row r="72" spans="1:15" ht="17.25" customHeight="1">
      <c r="A72" s="83"/>
      <c r="B72" s="93" t="e">
        <f>'Plan PREFEITURA'!#REF!</f>
        <v>#REF!</v>
      </c>
      <c r="C72" s="85" t="e">
        <f>'Plan PREFEITURA'!#REF!</f>
        <v>#REF!</v>
      </c>
      <c r="D72" s="47"/>
      <c r="E72" s="48"/>
      <c r="F72" s="49"/>
      <c r="G72" s="50"/>
      <c r="H72" s="44"/>
      <c r="I72" s="70" t="e">
        <f>SUM(I73:I78)</f>
        <v>#REF!</v>
      </c>
      <c r="J72" s="70" t="e">
        <f>SUM(J73:J78)</f>
        <v>#REF!</v>
      </c>
      <c r="K72" s="51"/>
      <c r="L72" s="52"/>
      <c r="M72" s="113"/>
      <c r="N72" s="53"/>
      <c r="O72" s="52"/>
    </row>
    <row r="73" spans="1:15" ht="17.25" customHeight="1">
      <c r="A73" s="83"/>
      <c r="B73" s="94" t="e">
        <f>'Plan PREFEITURA'!#REF!</f>
        <v>#REF!</v>
      </c>
      <c r="C73" s="86" t="e">
        <f>'Plan PREFEITURA'!#REF!</f>
        <v>#REF!</v>
      </c>
      <c r="D73" s="32" t="e">
        <f>'Plan PREFEITURA'!#REF!</f>
        <v>#REF!</v>
      </c>
      <c r="E73" s="33" t="e">
        <f>'Plan PREFEITURA'!#REF!</f>
        <v>#REF!</v>
      </c>
      <c r="F73" s="34" t="e">
        <f>'Plan PREFEITURA'!#REF!</f>
        <v>#REF!</v>
      </c>
      <c r="G73" s="26">
        <v>0</v>
      </c>
      <c r="H73" s="61">
        <f aca="true" t="shared" si="45" ref="H73:H78">ROUND(G73*(1+$D$7),2)</f>
        <v>0</v>
      </c>
      <c r="I73" s="62" t="e">
        <f aca="true" t="shared" si="46" ref="I73:I78">ROUND(F73*H73,2)</f>
        <v>#REF!</v>
      </c>
      <c r="J73" s="62" t="e">
        <f>'Plan PREFEITURA'!#REF!</f>
        <v>#REF!</v>
      </c>
      <c r="K73" s="68" t="e">
        <f aca="true" t="shared" si="47" ref="K73:K78">ROUND(J73/I73-1,2)</f>
        <v>#REF!</v>
      </c>
      <c r="L73" s="69" t="e">
        <f aca="true" t="shared" si="48" ref="L73:L78">IF(K73&lt;=0,"OK","Não OK")</f>
        <v>#REF!</v>
      </c>
      <c r="M73" s="114" t="e">
        <f>'Plan PREFEITURA'!#REF!</f>
        <v>#REF!</v>
      </c>
      <c r="N73" s="80" t="e">
        <f aca="true" t="shared" si="49" ref="N73:N78">M73</f>
        <v>#REF!</v>
      </c>
      <c r="O73" s="149"/>
    </row>
    <row r="74" spans="1:15" ht="17.25" customHeight="1">
      <c r="A74" s="83"/>
      <c r="B74" s="94" t="e">
        <f>'Plan PREFEITURA'!#REF!</f>
        <v>#REF!</v>
      </c>
      <c r="C74" s="86" t="e">
        <f>'Plan PREFEITURA'!#REF!</f>
        <v>#REF!</v>
      </c>
      <c r="D74" s="32" t="e">
        <f>'Plan PREFEITURA'!#REF!</f>
        <v>#REF!</v>
      </c>
      <c r="E74" s="33" t="e">
        <f>'Plan PREFEITURA'!#REF!</f>
        <v>#REF!</v>
      </c>
      <c r="F74" s="34" t="e">
        <f>'Plan PREFEITURA'!#REF!</f>
        <v>#REF!</v>
      </c>
      <c r="G74" s="26">
        <v>0</v>
      </c>
      <c r="H74" s="61">
        <f t="shared" si="45"/>
        <v>0</v>
      </c>
      <c r="I74" s="62" t="e">
        <f t="shared" si="46"/>
        <v>#REF!</v>
      </c>
      <c r="J74" s="62" t="e">
        <f>'Plan PREFEITURA'!#REF!</f>
        <v>#REF!</v>
      </c>
      <c r="K74" s="68" t="e">
        <f t="shared" si="47"/>
        <v>#REF!</v>
      </c>
      <c r="L74" s="69" t="e">
        <f t="shared" si="48"/>
        <v>#REF!</v>
      </c>
      <c r="M74" s="114" t="e">
        <f>'Plan PREFEITURA'!#REF!</f>
        <v>#REF!</v>
      </c>
      <c r="N74" s="80" t="e">
        <f t="shared" si="49"/>
        <v>#REF!</v>
      </c>
      <c r="O74" s="149"/>
    </row>
    <row r="75" spans="1:15" ht="17.25" customHeight="1">
      <c r="A75" s="83"/>
      <c r="B75" s="94" t="e">
        <f>'Plan PREFEITURA'!#REF!</f>
        <v>#REF!</v>
      </c>
      <c r="C75" s="86" t="e">
        <f>'Plan PREFEITURA'!#REF!</f>
        <v>#REF!</v>
      </c>
      <c r="D75" s="32" t="e">
        <f>'Plan PREFEITURA'!#REF!</f>
        <v>#REF!</v>
      </c>
      <c r="E75" s="33" t="e">
        <f>'Plan PREFEITURA'!#REF!</f>
        <v>#REF!</v>
      </c>
      <c r="F75" s="34" t="e">
        <f>'Plan PREFEITURA'!#REF!</f>
        <v>#REF!</v>
      </c>
      <c r="G75" s="26">
        <v>0</v>
      </c>
      <c r="H75" s="61">
        <f t="shared" si="45"/>
        <v>0</v>
      </c>
      <c r="I75" s="62" t="e">
        <f t="shared" si="46"/>
        <v>#REF!</v>
      </c>
      <c r="J75" s="62" t="e">
        <f>'Plan PREFEITURA'!#REF!</f>
        <v>#REF!</v>
      </c>
      <c r="K75" s="68" t="e">
        <f t="shared" si="47"/>
        <v>#REF!</v>
      </c>
      <c r="L75" s="69" t="e">
        <f t="shared" si="48"/>
        <v>#REF!</v>
      </c>
      <c r="M75" s="114" t="e">
        <f>'Plan PREFEITURA'!#REF!</f>
        <v>#REF!</v>
      </c>
      <c r="N75" s="80" t="e">
        <f t="shared" si="49"/>
        <v>#REF!</v>
      </c>
      <c r="O75" s="149"/>
    </row>
    <row r="76" spans="1:15" ht="17.25" customHeight="1">
      <c r="A76" s="83"/>
      <c r="B76" s="94" t="e">
        <f>'Plan PREFEITURA'!#REF!</f>
        <v>#REF!</v>
      </c>
      <c r="C76" s="86" t="e">
        <f>'Plan PREFEITURA'!#REF!</f>
        <v>#REF!</v>
      </c>
      <c r="D76" s="32" t="e">
        <f>'Plan PREFEITURA'!#REF!</f>
        <v>#REF!</v>
      </c>
      <c r="E76" s="33" t="e">
        <f>'Plan PREFEITURA'!#REF!</f>
        <v>#REF!</v>
      </c>
      <c r="F76" s="34" t="e">
        <f>'Plan PREFEITURA'!#REF!</f>
        <v>#REF!</v>
      </c>
      <c r="G76" s="26">
        <v>0</v>
      </c>
      <c r="H76" s="61">
        <f t="shared" si="45"/>
        <v>0</v>
      </c>
      <c r="I76" s="62" t="e">
        <f t="shared" si="46"/>
        <v>#REF!</v>
      </c>
      <c r="J76" s="62" t="e">
        <f>'Plan PREFEITURA'!#REF!</f>
        <v>#REF!</v>
      </c>
      <c r="K76" s="68" t="e">
        <f t="shared" si="47"/>
        <v>#REF!</v>
      </c>
      <c r="L76" s="69" t="e">
        <f t="shared" si="48"/>
        <v>#REF!</v>
      </c>
      <c r="M76" s="114" t="e">
        <f>'Plan PREFEITURA'!#REF!</f>
        <v>#REF!</v>
      </c>
      <c r="N76" s="80" t="e">
        <f t="shared" si="49"/>
        <v>#REF!</v>
      </c>
      <c r="O76" s="149"/>
    </row>
    <row r="77" spans="1:15" ht="17.25" customHeight="1">
      <c r="A77" s="83"/>
      <c r="B77" s="94" t="e">
        <f>'Plan PREFEITURA'!#REF!</f>
        <v>#REF!</v>
      </c>
      <c r="C77" s="86" t="e">
        <f>'Plan PREFEITURA'!#REF!</f>
        <v>#REF!</v>
      </c>
      <c r="D77" s="32" t="e">
        <f>'Plan PREFEITURA'!#REF!</f>
        <v>#REF!</v>
      </c>
      <c r="E77" s="33" t="e">
        <f>'Plan PREFEITURA'!#REF!</f>
        <v>#REF!</v>
      </c>
      <c r="F77" s="34" t="e">
        <f>'Plan PREFEITURA'!#REF!</f>
        <v>#REF!</v>
      </c>
      <c r="G77" s="26">
        <v>0</v>
      </c>
      <c r="H77" s="61">
        <f t="shared" si="45"/>
        <v>0</v>
      </c>
      <c r="I77" s="62" t="e">
        <f t="shared" si="46"/>
        <v>#REF!</v>
      </c>
      <c r="J77" s="62" t="e">
        <f>'Plan PREFEITURA'!#REF!</f>
        <v>#REF!</v>
      </c>
      <c r="K77" s="68" t="e">
        <f t="shared" si="47"/>
        <v>#REF!</v>
      </c>
      <c r="L77" s="69" t="e">
        <f t="shared" si="48"/>
        <v>#REF!</v>
      </c>
      <c r="M77" s="114" t="e">
        <f>'Plan PREFEITURA'!#REF!</f>
        <v>#REF!</v>
      </c>
      <c r="N77" s="80" t="e">
        <f t="shared" si="49"/>
        <v>#REF!</v>
      </c>
      <c r="O77" s="149"/>
    </row>
    <row r="78" spans="1:15" ht="17.25" customHeight="1">
      <c r="A78" s="83"/>
      <c r="B78" s="94" t="e">
        <f>'Plan PREFEITURA'!#REF!</f>
        <v>#REF!</v>
      </c>
      <c r="C78" s="86" t="e">
        <f>'Plan PREFEITURA'!#REF!</f>
        <v>#REF!</v>
      </c>
      <c r="D78" s="32" t="e">
        <f>'Plan PREFEITURA'!#REF!</f>
        <v>#REF!</v>
      </c>
      <c r="E78" s="33" t="e">
        <f>'Plan PREFEITURA'!#REF!</f>
        <v>#REF!</v>
      </c>
      <c r="F78" s="34" t="e">
        <f>'Plan PREFEITURA'!#REF!</f>
        <v>#REF!</v>
      </c>
      <c r="G78" s="26">
        <v>0</v>
      </c>
      <c r="H78" s="61">
        <f t="shared" si="45"/>
        <v>0</v>
      </c>
      <c r="I78" s="62" t="e">
        <f t="shared" si="46"/>
        <v>#REF!</v>
      </c>
      <c r="J78" s="62" t="e">
        <f>'Plan PREFEITURA'!#REF!</f>
        <v>#REF!</v>
      </c>
      <c r="K78" s="68" t="e">
        <f t="shared" si="47"/>
        <v>#REF!</v>
      </c>
      <c r="L78" s="69" t="e">
        <f t="shared" si="48"/>
        <v>#REF!</v>
      </c>
      <c r="M78" s="114" t="e">
        <f>'Plan PREFEITURA'!#REF!</f>
        <v>#REF!</v>
      </c>
      <c r="N78" s="80" t="e">
        <f t="shared" si="49"/>
        <v>#REF!</v>
      </c>
      <c r="O78" s="149"/>
    </row>
    <row r="79" spans="1:15" ht="17.25" customHeight="1">
      <c r="A79" s="83"/>
      <c r="B79" s="93" t="e">
        <f>'Plan PREFEITURA'!#REF!</f>
        <v>#REF!</v>
      </c>
      <c r="C79" s="85" t="e">
        <f>'Plan PREFEITURA'!#REF!</f>
        <v>#REF!</v>
      </c>
      <c r="D79" s="47"/>
      <c r="E79" s="48"/>
      <c r="F79" s="49"/>
      <c r="G79" s="50"/>
      <c r="H79" s="44"/>
      <c r="I79" s="70" t="e">
        <f>SUM(I80:I85)</f>
        <v>#REF!</v>
      </c>
      <c r="J79" s="70" t="e">
        <f>SUM(J80:J85)</f>
        <v>#REF!</v>
      </c>
      <c r="K79" s="51"/>
      <c r="L79" s="52"/>
      <c r="M79" s="113"/>
      <c r="N79" s="53"/>
      <c r="O79" s="52"/>
    </row>
    <row r="80" spans="1:15" ht="17.25" customHeight="1">
      <c r="A80" s="83"/>
      <c r="B80" s="94" t="e">
        <f>'Plan PREFEITURA'!#REF!</f>
        <v>#REF!</v>
      </c>
      <c r="C80" s="86" t="e">
        <f>'Plan PREFEITURA'!#REF!</f>
        <v>#REF!</v>
      </c>
      <c r="D80" s="32" t="e">
        <f>'Plan PREFEITURA'!#REF!</f>
        <v>#REF!</v>
      </c>
      <c r="E80" s="33" t="e">
        <f>'Plan PREFEITURA'!#REF!</f>
        <v>#REF!</v>
      </c>
      <c r="F80" s="34" t="e">
        <f>'Plan PREFEITURA'!#REF!</f>
        <v>#REF!</v>
      </c>
      <c r="G80" s="26">
        <v>0</v>
      </c>
      <c r="H80" s="61">
        <f aca="true" t="shared" si="50" ref="H80:H85">ROUND(G80*(1+$D$7),2)</f>
        <v>0</v>
      </c>
      <c r="I80" s="62" t="e">
        <f aca="true" t="shared" si="51" ref="I80:I85">ROUND(F80*H80,2)</f>
        <v>#REF!</v>
      </c>
      <c r="J80" s="62" t="e">
        <f>'Plan PREFEITURA'!#REF!</f>
        <v>#REF!</v>
      </c>
      <c r="K80" s="68" t="e">
        <f aca="true" t="shared" si="52" ref="K80:K85">ROUND(J80/I80-1,2)</f>
        <v>#REF!</v>
      </c>
      <c r="L80" s="69" t="e">
        <f aca="true" t="shared" si="53" ref="L80:L85">IF(K80&lt;=0,"OK","Não OK")</f>
        <v>#REF!</v>
      </c>
      <c r="M80" s="114" t="e">
        <f>'Plan PREFEITURA'!#REF!</f>
        <v>#REF!</v>
      </c>
      <c r="N80" s="80" t="e">
        <f aca="true" t="shared" si="54" ref="N80:N85">M80</f>
        <v>#REF!</v>
      </c>
      <c r="O80" s="149"/>
    </row>
    <row r="81" spans="1:15" ht="17.25" customHeight="1">
      <c r="A81" s="83"/>
      <c r="B81" s="94" t="e">
        <f>'Plan PREFEITURA'!#REF!</f>
        <v>#REF!</v>
      </c>
      <c r="C81" s="86" t="e">
        <f>'Plan PREFEITURA'!#REF!</f>
        <v>#REF!</v>
      </c>
      <c r="D81" s="32" t="e">
        <f>'Plan PREFEITURA'!#REF!</f>
        <v>#REF!</v>
      </c>
      <c r="E81" s="33" t="e">
        <f>'Plan PREFEITURA'!#REF!</f>
        <v>#REF!</v>
      </c>
      <c r="F81" s="34" t="e">
        <f>'Plan PREFEITURA'!#REF!</f>
        <v>#REF!</v>
      </c>
      <c r="G81" s="26">
        <v>0</v>
      </c>
      <c r="H81" s="61">
        <f t="shared" si="50"/>
        <v>0</v>
      </c>
      <c r="I81" s="62" t="e">
        <f t="shared" si="51"/>
        <v>#REF!</v>
      </c>
      <c r="J81" s="62" t="e">
        <f>'Plan PREFEITURA'!#REF!</f>
        <v>#REF!</v>
      </c>
      <c r="K81" s="68" t="e">
        <f t="shared" si="52"/>
        <v>#REF!</v>
      </c>
      <c r="L81" s="69" t="e">
        <f t="shared" si="53"/>
        <v>#REF!</v>
      </c>
      <c r="M81" s="114" t="e">
        <f>'Plan PREFEITURA'!#REF!</f>
        <v>#REF!</v>
      </c>
      <c r="N81" s="80" t="e">
        <f t="shared" si="54"/>
        <v>#REF!</v>
      </c>
      <c r="O81" s="149"/>
    </row>
    <row r="82" spans="1:15" ht="17.25" customHeight="1">
      <c r="A82" s="83"/>
      <c r="B82" s="94" t="e">
        <f>'Plan PREFEITURA'!#REF!</f>
        <v>#REF!</v>
      </c>
      <c r="C82" s="86" t="e">
        <f>'Plan PREFEITURA'!#REF!</f>
        <v>#REF!</v>
      </c>
      <c r="D82" s="32" t="e">
        <f>'Plan PREFEITURA'!#REF!</f>
        <v>#REF!</v>
      </c>
      <c r="E82" s="33" t="e">
        <f>'Plan PREFEITURA'!#REF!</f>
        <v>#REF!</v>
      </c>
      <c r="F82" s="34" t="e">
        <f>'Plan PREFEITURA'!#REF!</f>
        <v>#REF!</v>
      </c>
      <c r="G82" s="26">
        <v>0</v>
      </c>
      <c r="H82" s="61">
        <f t="shared" si="50"/>
        <v>0</v>
      </c>
      <c r="I82" s="62" t="e">
        <f t="shared" si="51"/>
        <v>#REF!</v>
      </c>
      <c r="J82" s="62" t="e">
        <f>'Plan PREFEITURA'!#REF!</f>
        <v>#REF!</v>
      </c>
      <c r="K82" s="68" t="e">
        <f t="shared" si="52"/>
        <v>#REF!</v>
      </c>
      <c r="L82" s="69" t="e">
        <f t="shared" si="53"/>
        <v>#REF!</v>
      </c>
      <c r="M82" s="114" t="e">
        <f>'Plan PREFEITURA'!#REF!</f>
        <v>#REF!</v>
      </c>
      <c r="N82" s="80" t="e">
        <f t="shared" si="54"/>
        <v>#REF!</v>
      </c>
      <c r="O82" s="149"/>
    </row>
    <row r="83" spans="1:15" ht="17.25" customHeight="1">
      <c r="A83" s="83"/>
      <c r="B83" s="94" t="e">
        <f>'Plan PREFEITURA'!#REF!</f>
        <v>#REF!</v>
      </c>
      <c r="C83" s="86" t="e">
        <f>'Plan PREFEITURA'!#REF!</f>
        <v>#REF!</v>
      </c>
      <c r="D83" s="32" t="e">
        <f>'Plan PREFEITURA'!#REF!</f>
        <v>#REF!</v>
      </c>
      <c r="E83" s="33" t="e">
        <f>'Plan PREFEITURA'!#REF!</f>
        <v>#REF!</v>
      </c>
      <c r="F83" s="34" t="e">
        <f>'Plan PREFEITURA'!#REF!</f>
        <v>#REF!</v>
      </c>
      <c r="G83" s="26">
        <v>0</v>
      </c>
      <c r="H83" s="61">
        <f t="shared" si="50"/>
        <v>0</v>
      </c>
      <c r="I83" s="62" t="e">
        <f t="shared" si="51"/>
        <v>#REF!</v>
      </c>
      <c r="J83" s="62" t="e">
        <f>'Plan PREFEITURA'!#REF!</f>
        <v>#REF!</v>
      </c>
      <c r="K83" s="68" t="e">
        <f t="shared" si="52"/>
        <v>#REF!</v>
      </c>
      <c r="L83" s="69" t="e">
        <f t="shared" si="53"/>
        <v>#REF!</v>
      </c>
      <c r="M83" s="114" t="e">
        <f>'Plan PREFEITURA'!#REF!</f>
        <v>#REF!</v>
      </c>
      <c r="N83" s="80" t="e">
        <f t="shared" si="54"/>
        <v>#REF!</v>
      </c>
      <c r="O83" s="149"/>
    </row>
    <row r="84" spans="1:15" ht="17.25" customHeight="1">
      <c r="A84" s="83"/>
      <c r="B84" s="94" t="e">
        <f>'Plan PREFEITURA'!#REF!</f>
        <v>#REF!</v>
      </c>
      <c r="C84" s="86" t="e">
        <f>'Plan PREFEITURA'!#REF!</f>
        <v>#REF!</v>
      </c>
      <c r="D84" s="32" t="e">
        <f>'Plan PREFEITURA'!#REF!</f>
        <v>#REF!</v>
      </c>
      <c r="E84" s="33" t="e">
        <f>'Plan PREFEITURA'!#REF!</f>
        <v>#REF!</v>
      </c>
      <c r="F84" s="34" t="e">
        <f>'Plan PREFEITURA'!#REF!</f>
        <v>#REF!</v>
      </c>
      <c r="G84" s="26">
        <v>0</v>
      </c>
      <c r="H84" s="61">
        <f t="shared" si="50"/>
        <v>0</v>
      </c>
      <c r="I84" s="62" t="e">
        <f t="shared" si="51"/>
        <v>#REF!</v>
      </c>
      <c r="J84" s="62" t="e">
        <f>'Plan PREFEITURA'!#REF!</f>
        <v>#REF!</v>
      </c>
      <c r="K84" s="68" t="e">
        <f t="shared" si="52"/>
        <v>#REF!</v>
      </c>
      <c r="L84" s="69" t="e">
        <f t="shared" si="53"/>
        <v>#REF!</v>
      </c>
      <c r="M84" s="114" t="e">
        <f>'Plan PREFEITURA'!#REF!</f>
        <v>#REF!</v>
      </c>
      <c r="N84" s="80" t="e">
        <f t="shared" si="54"/>
        <v>#REF!</v>
      </c>
      <c r="O84" s="149"/>
    </row>
    <row r="85" spans="1:15" ht="17.25" customHeight="1">
      <c r="A85" s="83"/>
      <c r="B85" s="94" t="e">
        <f>'Plan PREFEITURA'!#REF!</f>
        <v>#REF!</v>
      </c>
      <c r="C85" s="86" t="e">
        <f>'Plan PREFEITURA'!#REF!</f>
        <v>#REF!</v>
      </c>
      <c r="D85" s="32" t="e">
        <f>'Plan PREFEITURA'!#REF!</f>
        <v>#REF!</v>
      </c>
      <c r="E85" s="33" t="e">
        <f>'Plan PREFEITURA'!#REF!</f>
        <v>#REF!</v>
      </c>
      <c r="F85" s="34" t="e">
        <f>'Plan PREFEITURA'!#REF!</f>
        <v>#REF!</v>
      </c>
      <c r="G85" s="26">
        <v>0</v>
      </c>
      <c r="H85" s="61">
        <f t="shared" si="50"/>
        <v>0</v>
      </c>
      <c r="I85" s="62" t="e">
        <f t="shared" si="51"/>
        <v>#REF!</v>
      </c>
      <c r="J85" s="62" t="e">
        <f>'Plan PREFEITURA'!#REF!</f>
        <v>#REF!</v>
      </c>
      <c r="K85" s="68" t="e">
        <f t="shared" si="52"/>
        <v>#REF!</v>
      </c>
      <c r="L85" s="69" t="e">
        <f t="shared" si="53"/>
        <v>#REF!</v>
      </c>
      <c r="M85" s="114" t="e">
        <f>'Plan PREFEITURA'!#REF!</f>
        <v>#REF!</v>
      </c>
      <c r="N85" s="80" t="e">
        <f t="shared" si="54"/>
        <v>#REF!</v>
      </c>
      <c r="O85" s="149"/>
    </row>
    <row r="86" spans="1:15" ht="17.25" customHeight="1">
      <c r="A86" s="83"/>
      <c r="B86" s="93" t="e">
        <f>'Plan PREFEITURA'!#REF!</f>
        <v>#REF!</v>
      </c>
      <c r="C86" s="85" t="e">
        <f>'Plan PREFEITURA'!#REF!</f>
        <v>#REF!</v>
      </c>
      <c r="D86" s="47"/>
      <c r="E86" s="48"/>
      <c r="F86" s="49"/>
      <c r="G86" s="50"/>
      <c r="H86" s="44"/>
      <c r="I86" s="70" t="e">
        <f>SUM(I87:I92)</f>
        <v>#REF!</v>
      </c>
      <c r="J86" s="70" t="e">
        <f>SUM(J87:J92)</f>
        <v>#REF!</v>
      </c>
      <c r="K86" s="51"/>
      <c r="L86" s="52"/>
      <c r="M86" s="113"/>
      <c r="N86" s="53"/>
      <c r="O86" s="52"/>
    </row>
    <row r="87" spans="1:15" ht="17.25" customHeight="1">
      <c r="A87" s="83"/>
      <c r="B87" s="94" t="e">
        <f>'Plan PREFEITURA'!#REF!</f>
        <v>#REF!</v>
      </c>
      <c r="C87" s="86" t="e">
        <f>'Plan PREFEITURA'!#REF!</f>
        <v>#REF!</v>
      </c>
      <c r="D87" s="32" t="e">
        <f>'Plan PREFEITURA'!#REF!</f>
        <v>#REF!</v>
      </c>
      <c r="E87" s="33" t="e">
        <f>'Plan PREFEITURA'!#REF!</f>
        <v>#REF!</v>
      </c>
      <c r="F87" s="34" t="e">
        <f>'Plan PREFEITURA'!#REF!</f>
        <v>#REF!</v>
      </c>
      <c r="G87" s="26">
        <v>0</v>
      </c>
      <c r="H87" s="61">
        <f aca="true" t="shared" si="55" ref="H87:H92">ROUND(G87*(1+$D$7),2)</f>
        <v>0</v>
      </c>
      <c r="I87" s="62" t="e">
        <f aca="true" t="shared" si="56" ref="I87:I92">ROUND(F87*H87,2)</f>
        <v>#REF!</v>
      </c>
      <c r="J87" s="62" t="e">
        <f>'Plan PREFEITURA'!#REF!</f>
        <v>#REF!</v>
      </c>
      <c r="K87" s="68" t="e">
        <f aca="true" t="shared" si="57" ref="K87:K93">ROUND(J87/I87-1,2)</f>
        <v>#REF!</v>
      </c>
      <c r="L87" s="69" t="e">
        <f aca="true" t="shared" si="58" ref="L87:L93">IF(K87&lt;=0,"OK","Não OK")</f>
        <v>#REF!</v>
      </c>
      <c r="M87" s="114" t="e">
        <f>'Plan PREFEITURA'!#REF!</f>
        <v>#REF!</v>
      </c>
      <c r="N87" s="80" t="e">
        <f aca="true" t="shared" si="59" ref="N87:N92">M87</f>
        <v>#REF!</v>
      </c>
      <c r="O87" s="149"/>
    </row>
    <row r="88" spans="1:15" ht="17.25" customHeight="1">
      <c r="A88" s="83"/>
      <c r="B88" s="94" t="e">
        <f>'Plan PREFEITURA'!#REF!</f>
        <v>#REF!</v>
      </c>
      <c r="C88" s="86" t="e">
        <f>'Plan PREFEITURA'!#REF!</f>
        <v>#REF!</v>
      </c>
      <c r="D88" s="32" t="e">
        <f>'Plan PREFEITURA'!#REF!</f>
        <v>#REF!</v>
      </c>
      <c r="E88" s="33" t="e">
        <f>'Plan PREFEITURA'!#REF!</f>
        <v>#REF!</v>
      </c>
      <c r="F88" s="34" t="e">
        <f>'Plan PREFEITURA'!#REF!</f>
        <v>#REF!</v>
      </c>
      <c r="G88" s="26">
        <v>0</v>
      </c>
      <c r="H88" s="61">
        <f t="shared" si="55"/>
        <v>0</v>
      </c>
      <c r="I88" s="62" t="e">
        <f t="shared" si="56"/>
        <v>#REF!</v>
      </c>
      <c r="J88" s="62" t="e">
        <f>'Plan PREFEITURA'!#REF!</f>
        <v>#REF!</v>
      </c>
      <c r="K88" s="68" t="e">
        <f t="shared" si="57"/>
        <v>#REF!</v>
      </c>
      <c r="L88" s="69" t="e">
        <f t="shared" si="58"/>
        <v>#REF!</v>
      </c>
      <c r="M88" s="114" t="e">
        <f>'Plan PREFEITURA'!#REF!</f>
        <v>#REF!</v>
      </c>
      <c r="N88" s="80" t="e">
        <f t="shared" si="59"/>
        <v>#REF!</v>
      </c>
      <c r="O88" s="149"/>
    </row>
    <row r="89" spans="1:15" ht="17.25" customHeight="1">
      <c r="A89" s="83"/>
      <c r="B89" s="94" t="e">
        <f>'Plan PREFEITURA'!#REF!</f>
        <v>#REF!</v>
      </c>
      <c r="C89" s="86" t="e">
        <f>'Plan PREFEITURA'!#REF!</f>
        <v>#REF!</v>
      </c>
      <c r="D89" s="32" t="e">
        <f>'Plan PREFEITURA'!#REF!</f>
        <v>#REF!</v>
      </c>
      <c r="E89" s="33" t="e">
        <f>'Plan PREFEITURA'!#REF!</f>
        <v>#REF!</v>
      </c>
      <c r="F89" s="34" t="e">
        <f>'Plan PREFEITURA'!#REF!</f>
        <v>#REF!</v>
      </c>
      <c r="G89" s="26">
        <v>0</v>
      </c>
      <c r="H89" s="61">
        <f t="shared" si="55"/>
        <v>0</v>
      </c>
      <c r="I89" s="62" t="e">
        <f t="shared" si="56"/>
        <v>#REF!</v>
      </c>
      <c r="J89" s="62" t="e">
        <f>'Plan PREFEITURA'!#REF!</f>
        <v>#REF!</v>
      </c>
      <c r="K89" s="68" t="e">
        <f t="shared" si="57"/>
        <v>#REF!</v>
      </c>
      <c r="L89" s="69" t="e">
        <f t="shared" si="58"/>
        <v>#REF!</v>
      </c>
      <c r="M89" s="114" t="e">
        <f>'Plan PREFEITURA'!#REF!</f>
        <v>#REF!</v>
      </c>
      <c r="N89" s="80" t="e">
        <f t="shared" si="59"/>
        <v>#REF!</v>
      </c>
      <c r="O89" s="149"/>
    </row>
    <row r="90" spans="1:15" ht="17.25" customHeight="1">
      <c r="A90" s="151"/>
      <c r="B90" s="94" t="e">
        <f>'Plan PREFEITURA'!#REF!</f>
        <v>#REF!</v>
      </c>
      <c r="C90" s="86" t="e">
        <f>'Plan PREFEITURA'!#REF!</f>
        <v>#REF!</v>
      </c>
      <c r="D90" s="32" t="e">
        <f>'Plan PREFEITURA'!#REF!</f>
        <v>#REF!</v>
      </c>
      <c r="E90" s="33" t="e">
        <f>'Plan PREFEITURA'!#REF!</f>
        <v>#REF!</v>
      </c>
      <c r="F90" s="34" t="e">
        <f>'Plan PREFEITURA'!#REF!</f>
        <v>#REF!</v>
      </c>
      <c r="G90" s="26">
        <v>0</v>
      </c>
      <c r="H90" s="61">
        <f t="shared" si="55"/>
        <v>0</v>
      </c>
      <c r="I90" s="62" t="e">
        <f t="shared" si="56"/>
        <v>#REF!</v>
      </c>
      <c r="J90" s="62" t="e">
        <f>'Plan PREFEITURA'!#REF!</f>
        <v>#REF!</v>
      </c>
      <c r="K90" s="68" t="e">
        <f t="shared" si="57"/>
        <v>#REF!</v>
      </c>
      <c r="L90" s="69" t="e">
        <f t="shared" si="58"/>
        <v>#REF!</v>
      </c>
      <c r="M90" s="114" t="e">
        <f>'Plan PREFEITURA'!#REF!</f>
        <v>#REF!</v>
      </c>
      <c r="N90" s="80" t="e">
        <f t="shared" si="59"/>
        <v>#REF!</v>
      </c>
      <c r="O90" s="152"/>
    </row>
    <row r="91" spans="1:15" ht="17.25" customHeight="1">
      <c r="A91" s="151"/>
      <c r="B91" s="94" t="e">
        <f>'Plan PREFEITURA'!#REF!</f>
        <v>#REF!</v>
      </c>
      <c r="C91" s="86" t="e">
        <f>'Plan PREFEITURA'!#REF!</f>
        <v>#REF!</v>
      </c>
      <c r="D91" s="32" t="e">
        <f>'Plan PREFEITURA'!#REF!</f>
        <v>#REF!</v>
      </c>
      <c r="E91" s="33" t="e">
        <f>'Plan PREFEITURA'!#REF!</f>
        <v>#REF!</v>
      </c>
      <c r="F91" s="34" t="e">
        <f>'Plan PREFEITURA'!#REF!</f>
        <v>#REF!</v>
      </c>
      <c r="G91" s="26">
        <v>0</v>
      </c>
      <c r="H91" s="61">
        <f t="shared" si="55"/>
        <v>0</v>
      </c>
      <c r="I91" s="62" t="e">
        <f t="shared" si="56"/>
        <v>#REF!</v>
      </c>
      <c r="J91" s="62" t="e">
        <f>'Plan PREFEITURA'!#REF!</f>
        <v>#REF!</v>
      </c>
      <c r="K91" s="68" t="e">
        <f t="shared" si="57"/>
        <v>#REF!</v>
      </c>
      <c r="L91" s="69" t="e">
        <f t="shared" si="58"/>
        <v>#REF!</v>
      </c>
      <c r="M91" s="114" t="e">
        <f>'Plan PREFEITURA'!#REF!</f>
        <v>#REF!</v>
      </c>
      <c r="N91" s="80" t="e">
        <f t="shared" si="59"/>
        <v>#REF!</v>
      </c>
      <c r="O91" s="152"/>
    </row>
    <row r="92" spans="1:15" ht="17.25" customHeight="1">
      <c r="A92" s="151"/>
      <c r="B92" s="94" t="e">
        <f>'Plan PREFEITURA'!#REF!</f>
        <v>#REF!</v>
      </c>
      <c r="C92" s="86" t="e">
        <f>'Plan PREFEITURA'!#REF!</f>
        <v>#REF!</v>
      </c>
      <c r="D92" s="32" t="e">
        <f>'Plan PREFEITURA'!#REF!</f>
        <v>#REF!</v>
      </c>
      <c r="E92" s="33" t="e">
        <f>'Plan PREFEITURA'!#REF!</f>
        <v>#REF!</v>
      </c>
      <c r="F92" s="34" t="e">
        <f>'Plan PREFEITURA'!#REF!</f>
        <v>#REF!</v>
      </c>
      <c r="G92" s="26">
        <v>0</v>
      </c>
      <c r="H92" s="61">
        <f t="shared" si="55"/>
        <v>0</v>
      </c>
      <c r="I92" s="62" t="e">
        <f t="shared" si="56"/>
        <v>#REF!</v>
      </c>
      <c r="J92" s="62" t="e">
        <f>'Plan PREFEITURA'!#REF!</f>
        <v>#REF!</v>
      </c>
      <c r="K92" s="68" t="e">
        <f t="shared" si="57"/>
        <v>#REF!</v>
      </c>
      <c r="L92" s="69" t="e">
        <f t="shared" si="58"/>
        <v>#REF!</v>
      </c>
      <c r="M92" s="114" t="e">
        <f>'Plan PREFEITURA'!#REF!</f>
        <v>#REF!</v>
      </c>
      <c r="N92" s="80" t="e">
        <f t="shared" si="59"/>
        <v>#REF!</v>
      </c>
      <c r="O92" s="152"/>
    </row>
    <row r="93" spans="2:15" ht="30" customHeight="1">
      <c r="B93" s="95"/>
      <c r="C93" s="87"/>
      <c r="D93" s="42" t="s">
        <v>19</v>
      </c>
      <c r="E93" s="6"/>
      <c r="F93" s="39"/>
      <c r="G93" s="13"/>
      <c r="H93" s="14"/>
      <c r="I93" s="41" t="e">
        <f>SUM(I9:I92)-I9-I16-I23-I30-I37-I44-I51-I58-I65-I72-I79-I86</f>
        <v>#REF!</v>
      </c>
      <c r="J93" s="41" t="e">
        <f>SUM(J9:J92)-J9-J16-J23-J30-J37-J44-J51-J58-J65-J72-J79-J86</f>
        <v>#REF!</v>
      </c>
      <c r="K93" s="68" t="e">
        <f t="shared" si="57"/>
        <v>#REF!</v>
      </c>
      <c r="L93" s="69" t="e">
        <f t="shared" si="58"/>
        <v>#REF!</v>
      </c>
      <c r="M93" s="115" t="e">
        <f>SUM(M10:M92)</f>
        <v>#REF!</v>
      </c>
      <c r="N93" s="81" t="e">
        <f>SUM(N10:N92)</f>
        <v>#REF!</v>
      </c>
      <c r="O93" s="150"/>
    </row>
    <row r="94" spans="2:15" ht="12.75">
      <c r="B94" s="7"/>
      <c r="C94" s="7"/>
      <c r="D94" s="8"/>
      <c r="E94" s="8"/>
      <c r="F94" s="40"/>
      <c r="G94" s="9"/>
      <c r="H94" s="9"/>
      <c r="I94" s="10"/>
      <c r="J94" s="10"/>
      <c r="K94" s="10"/>
      <c r="L94" s="10"/>
      <c r="M94" s="116"/>
      <c r="N94" s="10"/>
      <c r="O94" s="10"/>
    </row>
    <row r="95" spans="2:15" ht="12.75">
      <c r="B95" s="7"/>
      <c r="C95" s="7"/>
      <c r="D95" s="8"/>
      <c r="E95" s="8"/>
      <c r="F95" s="40"/>
      <c r="G95" s="9"/>
      <c r="H95" s="9"/>
      <c r="I95" s="10"/>
      <c r="J95" s="10"/>
      <c r="K95" s="10"/>
      <c r="L95" s="25"/>
      <c r="M95" s="117"/>
      <c r="N95" s="25"/>
      <c r="O95" s="25"/>
    </row>
    <row r="96" spans="2:15" ht="12.75">
      <c r="B96" s="7"/>
      <c r="C96" s="157" t="s">
        <v>58</v>
      </c>
      <c r="D96" s="8"/>
      <c r="E96" s="8"/>
      <c r="F96" s="40"/>
      <c r="G96" s="9"/>
      <c r="H96" s="9"/>
      <c r="I96" s="10"/>
      <c r="J96" s="10"/>
      <c r="K96" s="10"/>
      <c r="L96" s="10"/>
      <c r="M96" s="116"/>
      <c r="N96" s="10"/>
      <c r="O96" s="10"/>
    </row>
    <row r="97" spans="2:15" ht="12.75">
      <c r="B97" s="7"/>
      <c r="C97" s="3"/>
      <c r="D97" s="8"/>
      <c r="E97" s="8"/>
      <c r="F97" s="40"/>
      <c r="G97" s="9"/>
      <c r="H97" s="9"/>
      <c r="I97" s="10"/>
      <c r="J97" s="10"/>
      <c r="K97" s="10"/>
      <c r="L97" s="10"/>
      <c r="M97" s="116"/>
      <c r="N97" s="10"/>
      <c r="O97" s="10"/>
    </row>
    <row r="98" spans="3:9" ht="12.75">
      <c r="C98" s="153" t="s">
        <v>61</v>
      </c>
      <c r="E98" s="153" t="s">
        <v>59</v>
      </c>
      <c r="F98" s="154"/>
      <c r="G98" s="155"/>
      <c r="H98" s="155"/>
      <c r="I98" s="156"/>
    </row>
    <row r="99" spans="3:9" ht="12.75">
      <c r="C99" s="153" t="s">
        <v>59</v>
      </c>
      <c r="E99" s="153" t="s">
        <v>62</v>
      </c>
      <c r="F99" s="154"/>
      <c r="G99" s="155"/>
      <c r="H99" s="155"/>
      <c r="I99" s="156"/>
    </row>
    <row r="100" spans="3:9" ht="12.75">
      <c r="C100" s="153" t="s">
        <v>60</v>
      </c>
      <c r="E100" s="153" t="s">
        <v>60</v>
      </c>
      <c r="F100" s="154"/>
      <c r="G100" s="155"/>
      <c r="H100" s="155"/>
      <c r="I100" s="156"/>
    </row>
    <row r="101" ht="12.75">
      <c r="C101" s="147"/>
    </row>
    <row r="102" ht="12.75">
      <c r="C102" s="147"/>
    </row>
  </sheetData>
  <sheetProtection password="8982" sheet="1" objects="1" scenarios="1"/>
  <mergeCells count="5">
    <mergeCell ref="N7:O7"/>
    <mergeCell ref="G7:L7"/>
    <mergeCell ref="C4:F4"/>
    <mergeCell ref="C5:F5"/>
    <mergeCell ref="C6:F6"/>
  </mergeCells>
  <conditionalFormatting sqref="K94:K65536 L96:O65536 I3:I7 J3:K3 J6:K7 L94:O94 L3:O7 I93:J65536">
    <cfRule type="cellIs" priority="1" dxfId="0" operator="greaterThan" stopIfTrue="1">
      <formula>$D$7</formula>
    </cfRule>
    <cfRule type="cellIs" priority="2" dxfId="2" operator="lessThan" stopIfTrue="1">
      <formula>-0.4</formula>
    </cfRule>
  </conditionalFormatting>
  <conditionalFormatting sqref="L9:O93">
    <cfRule type="cellIs" priority="3" dxfId="1" operator="equal" stopIfTrue="1">
      <formula>"OK"</formula>
    </cfRule>
    <cfRule type="cellIs" priority="4" dxfId="0" operator="equal" stopIfTrue="1">
      <formula>"Não OK"</formula>
    </cfRule>
  </conditionalFormatting>
  <printOptions horizontalCentered="1"/>
  <pageMargins left="0.3937007874015748" right="0.3937007874015748" top="0.3937007874015748" bottom="0.3937007874015748" header="0" footer="0"/>
  <pageSetup fitToWidth="3" horizontalDpi="600" verticalDpi="600" orientation="landscape" paperSize="9" scale="70" r:id="rId1"/>
  <rowBreaks count="1" manualBreakCount="1">
    <brk id="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N100"/>
  <sheetViews>
    <sheetView view="pageBreakPreview" zoomScale="85" zoomScaleNormal="7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4.7109375" style="15" customWidth="1"/>
    <col min="2" max="2" width="8.7109375" style="0" customWidth="1"/>
    <col min="3" max="3" width="43.7109375" style="0" customWidth="1"/>
    <col min="4" max="4" width="14.8515625" style="3" customWidth="1"/>
    <col min="5" max="5" width="4.7109375" style="3" customWidth="1"/>
    <col min="6" max="6" width="7.421875" style="35" customWidth="1"/>
    <col min="7" max="7" width="13.00390625" style="2" customWidth="1"/>
    <col min="8" max="11" width="13.28125" style="2" customWidth="1"/>
    <col min="12" max="12" width="14.28125" style="2" customWidth="1"/>
    <col min="13" max="13" width="10.28125" style="2" customWidth="1"/>
    <col min="14" max="14" width="9.8515625" style="2" customWidth="1"/>
  </cols>
  <sheetData>
    <row r="2" ht="13.5" thickBot="1"/>
    <row r="3" spans="2:14" ht="20.25" customHeight="1" thickBot="1">
      <c r="B3" s="96" t="s">
        <v>36</v>
      </c>
      <c r="C3" s="18"/>
      <c r="D3" s="18"/>
      <c r="E3" s="18"/>
      <c r="F3" s="36"/>
      <c r="G3" s="22" t="s">
        <v>24</v>
      </c>
      <c r="I3" s="105">
        <f>'Plan PREFEITURA'!I9</f>
        <v>44664</v>
      </c>
      <c r="J3" s="71"/>
      <c r="N3" s="20"/>
    </row>
    <row r="4" spans="1:14" ht="18" customHeight="1">
      <c r="A4" s="82"/>
      <c r="B4" s="88" t="s">
        <v>3</v>
      </c>
      <c r="C4" s="246" t="str">
        <f>'Plan PREFEITURA'!C9</f>
        <v>Infra Estrutura Urbana - Demanda 028886</v>
      </c>
      <c r="D4" s="247"/>
      <c r="E4" s="247"/>
      <c r="F4" s="248"/>
      <c r="G4" s="22" t="s">
        <v>16</v>
      </c>
      <c r="I4" s="106" t="str">
        <f>'USO INTERNO CAIXA ANALISE'!K5</f>
        <v>MÊS / ANO</v>
      </c>
      <c r="J4" s="78"/>
      <c r="K4" s="71" t="s">
        <v>32</v>
      </c>
      <c r="L4" s="162">
        <v>0.3</v>
      </c>
      <c r="M4" s="65" t="s">
        <v>26</v>
      </c>
      <c r="N4" s="71"/>
    </row>
    <row r="5" spans="2:14" ht="18" customHeight="1">
      <c r="B5" s="89" t="s">
        <v>4</v>
      </c>
      <c r="C5" s="249" t="str">
        <f>'Plan PREFEITURA'!C10</f>
        <v>Prefeitura Municipal de Neves Paulista - SP</v>
      </c>
      <c r="D5" s="250"/>
      <c r="E5" s="250"/>
      <c r="F5" s="251"/>
      <c r="G5" s="23" t="s">
        <v>31</v>
      </c>
      <c r="H5" s="23"/>
      <c r="I5" s="160" t="s">
        <v>17</v>
      </c>
      <c r="J5" s="161"/>
      <c r="K5" s="23"/>
      <c r="N5" s="23"/>
    </row>
    <row r="6" spans="2:14" ht="18" customHeight="1" thickBot="1">
      <c r="B6" s="90" t="s">
        <v>25</v>
      </c>
      <c r="C6" s="252" t="str">
        <f>'Plan PREFEITURA'!C11:F11</f>
        <v>Recapeamento Asfáltico no município de Neves Paulista -SP</v>
      </c>
      <c r="D6" s="253"/>
      <c r="E6" s="253"/>
      <c r="F6" s="254"/>
      <c r="G6" s="23"/>
      <c r="H6" s="23"/>
      <c r="I6" s="23"/>
      <c r="J6" s="23"/>
      <c r="K6" s="23"/>
      <c r="L6" s="23"/>
      <c r="M6" s="23"/>
      <c r="N6" s="23"/>
    </row>
    <row r="7" spans="2:14" ht="18" customHeight="1">
      <c r="B7" s="91"/>
      <c r="C7" s="11" t="s">
        <v>33</v>
      </c>
      <c r="D7" s="163">
        <f>'Plan PREFEITURA'!D12</f>
        <v>0.25</v>
      </c>
      <c r="E7" s="21" t="s">
        <v>26</v>
      </c>
      <c r="F7" s="37"/>
      <c r="G7" s="245"/>
      <c r="H7" s="245"/>
      <c r="I7" s="245"/>
      <c r="J7" s="245"/>
      <c r="K7" s="245"/>
      <c r="L7" s="245"/>
      <c r="M7" s="245"/>
      <c r="N7" s="43"/>
    </row>
    <row r="8" spans="1:14" ht="78" customHeight="1" thickBot="1">
      <c r="A8" s="17"/>
      <c r="B8" s="92" t="s">
        <v>0</v>
      </c>
      <c r="C8" s="84" t="s">
        <v>1</v>
      </c>
      <c r="D8" s="31" t="s">
        <v>5</v>
      </c>
      <c r="E8" s="31" t="s">
        <v>6</v>
      </c>
      <c r="F8" s="38" t="s">
        <v>7</v>
      </c>
      <c r="G8" s="54" t="s">
        <v>15</v>
      </c>
      <c r="H8" s="54" t="s">
        <v>14</v>
      </c>
      <c r="I8" s="54" t="s">
        <v>34</v>
      </c>
      <c r="J8" s="54" t="s">
        <v>37</v>
      </c>
      <c r="K8" s="54" t="s">
        <v>30</v>
      </c>
      <c r="L8" s="27" t="s">
        <v>35</v>
      </c>
      <c r="M8" s="67" t="s">
        <v>9</v>
      </c>
      <c r="N8" s="102" t="s">
        <v>20</v>
      </c>
    </row>
    <row r="9" spans="1:14" ht="15.75" customHeight="1">
      <c r="A9" s="83"/>
      <c r="B9" s="93" t="e">
        <f>'Plan PREFEITURA'!#REF!</f>
        <v>#REF!</v>
      </c>
      <c r="C9" s="85" t="e">
        <f>'Plan PREFEITURA'!#REF!</f>
        <v>#REF!</v>
      </c>
      <c r="D9" s="47"/>
      <c r="E9" s="48"/>
      <c r="F9" s="49"/>
      <c r="G9" s="70" t="e">
        <f>'USO INTERNO CAIXA ANALISE'!I9</f>
        <v>#REF!</v>
      </c>
      <c r="H9" s="70" t="e">
        <f>SUM(H10:H15)</f>
        <v>#REF!</v>
      </c>
      <c r="I9" s="70"/>
      <c r="J9" s="70"/>
      <c r="K9" s="70" t="e">
        <f>SUM(K10:K15)</f>
        <v>#REF!</v>
      </c>
      <c r="L9" s="51"/>
      <c r="M9" s="52"/>
      <c r="N9" s="53"/>
    </row>
    <row r="10" spans="1:14" ht="16.5" customHeight="1">
      <c r="A10" s="83"/>
      <c r="B10" s="94" t="e">
        <f>'Plan PREFEITURA'!#REF!</f>
        <v>#REF!</v>
      </c>
      <c r="C10" s="86" t="e">
        <f>'Plan PREFEITURA'!#REF!</f>
        <v>#REF!</v>
      </c>
      <c r="D10" s="32" t="e">
        <f>'Plan PREFEITURA'!#REF!</f>
        <v>#REF!</v>
      </c>
      <c r="E10" s="33" t="e">
        <f>'Plan PREFEITURA'!#REF!</f>
        <v>#REF!</v>
      </c>
      <c r="F10" s="34" t="e">
        <f>'Plan PREFEITURA'!#REF!</f>
        <v>#REF!</v>
      </c>
      <c r="G10" s="55" t="e">
        <f>'USO INTERNO CAIXA ANALISE'!I10</f>
        <v>#REF!</v>
      </c>
      <c r="H10" s="62" t="e">
        <f>'Plan PREFEITURA'!#REF!</f>
        <v>#REF!</v>
      </c>
      <c r="I10" s="62">
        <f aca="true" t="shared" si="0" ref="I10:I15">J10-(J10*$L$4)</f>
        <v>0</v>
      </c>
      <c r="J10" s="101">
        <v>0</v>
      </c>
      <c r="K10" s="62" t="e">
        <f aca="true" t="shared" si="1" ref="K10:K15">F10*J10</f>
        <v>#REF!</v>
      </c>
      <c r="L10" s="68" t="e">
        <f aca="true" t="shared" si="2" ref="L10:L15">K10/H10-1</f>
        <v>#REF!</v>
      </c>
      <c r="M10" s="69" t="e">
        <f aca="true" t="shared" si="3" ref="M10:M15">IF(L10&lt;=0.2,"OK","Não OK")</f>
        <v>#REF!</v>
      </c>
      <c r="N10" s="103" t="e">
        <f aca="true" t="shared" si="4" ref="N10:N15">K10/$K$93</f>
        <v>#REF!</v>
      </c>
    </row>
    <row r="11" spans="1:14" ht="17.25" customHeight="1">
      <c r="A11" s="83"/>
      <c r="B11" s="94" t="e">
        <f>'Plan PREFEITURA'!#REF!</f>
        <v>#REF!</v>
      </c>
      <c r="C11" s="86" t="e">
        <f>'Plan PREFEITURA'!#REF!</f>
        <v>#REF!</v>
      </c>
      <c r="D11" s="32" t="e">
        <f>'Plan PREFEITURA'!#REF!</f>
        <v>#REF!</v>
      </c>
      <c r="E11" s="33" t="e">
        <f>'Plan PREFEITURA'!#REF!</f>
        <v>#REF!</v>
      </c>
      <c r="F11" s="34" t="e">
        <f>'Plan PREFEITURA'!#REF!</f>
        <v>#REF!</v>
      </c>
      <c r="G11" s="55" t="e">
        <f>'USO INTERNO CAIXA ANALISE'!I11</f>
        <v>#REF!</v>
      </c>
      <c r="H11" s="62" t="e">
        <f>'Plan PREFEITURA'!#REF!</f>
        <v>#REF!</v>
      </c>
      <c r="I11" s="62">
        <f t="shared" si="0"/>
        <v>0</v>
      </c>
      <c r="J11" s="101">
        <v>0</v>
      </c>
      <c r="K11" s="62" t="e">
        <f t="shared" si="1"/>
        <v>#REF!</v>
      </c>
      <c r="L11" s="68" t="e">
        <f t="shared" si="2"/>
        <v>#REF!</v>
      </c>
      <c r="M11" s="69" t="e">
        <f t="shared" si="3"/>
        <v>#REF!</v>
      </c>
      <c r="N11" s="103" t="e">
        <f t="shared" si="4"/>
        <v>#REF!</v>
      </c>
    </row>
    <row r="12" spans="1:14" ht="15.75" customHeight="1">
      <c r="A12" s="83"/>
      <c r="B12" s="94" t="e">
        <f>'Plan PREFEITURA'!#REF!</f>
        <v>#REF!</v>
      </c>
      <c r="C12" s="86" t="e">
        <f>'Plan PREFEITURA'!#REF!</f>
        <v>#REF!</v>
      </c>
      <c r="D12" s="32" t="e">
        <f>'Plan PREFEITURA'!#REF!</f>
        <v>#REF!</v>
      </c>
      <c r="E12" s="33" t="e">
        <f>'Plan PREFEITURA'!#REF!</f>
        <v>#REF!</v>
      </c>
      <c r="F12" s="34" t="e">
        <f>'Plan PREFEITURA'!#REF!</f>
        <v>#REF!</v>
      </c>
      <c r="G12" s="55" t="e">
        <f>'USO INTERNO CAIXA ANALISE'!I12</f>
        <v>#REF!</v>
      </c>
      <c r="H12" s="62" t="e">
        <f>'Plan PREFEITURA'!#REF!</f>
        <v>#REF!</v>
      </c>
      <c r="I12" s="62">
        <f t="shared" si="0"/>
        <v>0</v>
      </c>
      <c r="J12" s="101">
        <v>0</v>
      </c>
      <c r="K12" s="62" t="e">
        <f t="shared" si="1"/>
        <v>#REF!</v>
      </c>
      <c r="L12" s="68" t="e">
        <f t="shared" si="2"/>
        <v>#REF!</v>
      </c>
      <c r="M12" s="69" t="e">
        <f t="shared" si="3"/>
        <v>#REF!</v>
      </c>
      <c r="N12" s="103" t="e">
        <f t="shared" si="4"/>
        <v>#REF!</v>
      </c>
    </row>
    <row r="13" spans="1:14" ht="15.75" customHeight="1">
      <c r="A13" s="83"/>
      <c r="B13" s="94" t="e">
        <f>'Plan PREFEITURA'!#REF!</f>
        <v>#REF!</v>
      </c>
      <c r="C13" s="86" t="e">
        <f>'Plan PREFEITURA'!#REF!</f>
        <v>#REF!</v>
      </c>
      <c r="D13" s="32" t="e">
        <f>'Plan PREFEITURA'!#REF!</f>
        <v>#REF!</v>
      </c>
      <c r="E13" s="33" t="e">
        <f>'Plan PREFEITURA'!#REF!</f>
        <v>#REF!</v>
      </c>
      <c r="F13" s="34" t="e">
        <f>'Plan PREFEITURA'!#REF!</f>
        <v>#REF!</v>
      </c>
      <c r="G13" s="55" t="e">
        <f>'USO INTERNO CAIXA ANALISE'!I13</f>
        <v>#REF!</v>
      </c>
      <c r="H13" s="62" t="e">
        <f>'Plan PREFEITURA'!#REF!</f>
        <v>#REF!</v>
      </c>
      <c r="I13" s="62">
        <f t="shared" si="0"/>
        <v>0</v>
      </c>
      <c r="J13" s="101">
        <v>0</v>
      </c>
      <c r="K13" s="62" t="e">
        <f t="shared" si="1"/>
        <v>#REF!</v>
      </c>
      <c r="L13" s="68" t="e">
        <f t="shared" si="2"/>
        <v>#REF!</v>
      </c>
      <c r="M13" s="69" t="e">
        <f t="shared" si="3"/>
        <v>#REF!</v>
      </c>
      <c r="N13" s="103" t="e">
        <f t="shared" si="4"/>
        <v>#REF!</v>
      </c>
    </row>
    <row r="14" spans="1:14" ht="15.75" customHeight="1">
      <c r="A14" s="83"/>
      <c r="B14" s="94" t="e">
        <f>'Plan PREFEITURA'!#REF!</f>
        <v>#REF!</v>
      </c>
      <c r="C14" s="86" t="e">
        <f>'Plan PREFEITURA'!#REF!</f>
        <v>#REF!</v>
      </c>
      <c r="D14" s="32" t="e">
        <f>'Plan PREFEITURA'!#REF!</f>
        <v>#REF!</v>
      </c>
      <c r="E14" s="33" t="e">
        <f>'Plan PREFEITURA'!#REF!</f>
        <v>#REF!</v>
      </c>
      <c r="F14" s="34" t="e">
        <f>'Plan PREFEITURA'!#REF!</f>
        <v>#REF!</v>
      </c>
      <c r="G14" s="55" t="e">
        <f>'USO INTERNO CAIXA ANALISE'!I14</f>
        <v>#REF!</v>
      </c>
      <c r="H14" s="62" t="e">
        <f>'Plan PREFEITURA'!#REF!</f>
        <v>#REF!</v>
      </c>
      <c r="I14" s="62">
        <f t="shared" si="0"/>
        <v>0</v>
      </c>
      <c r="J14" s="101">
        <v>0</v>
      </c>
      <c r="K14" s="62" t="e">
        <f t="shared" si="1"/>
        <v>#REF!</v>
      </c>
      <c r="L14" s="68" t="e">
        <f t="shared" si="2"/>
        <v>#REF!</v>
      </c>
      <c r="M14" s="69" t="e">
        <f t="shared" si="3"/>
        <v>#REF!</v>
      </c>
      <c r="N14" s="103" t="e">
        <f t="shared" si="4"/>
        <v>#REF!</v>
      </c>
    </row>
    <row r="15" spans="1:14" ht="15.75" customHeight="1">
      <c r="A15" s="83"/>
      <c r="B15" s="94" t="e">
        <f>'Plan PREFEITURA'!#REF!</f>
        <v>#REF!</v>
      </c>
      <c r="C15" s="86" t="e">
        <f>'Plan PREFEITURA'!#REF!</f>
        <v>#REF!</v>
      </c>
      <c r="D15" s="32" t="e">
        <f>'Plan PREFEITURA'!#REF!</f>
        <v>#REF!</v>
      </c>
      <c r="E15" s="33" t="e">
        <f>'Plan PREFEITURA'!#REF!</f>
        <v>#REF!</v>
      </c>
      <c r="F15" s="34" t="e">
        <f>'Plan PREFEITURA'!#REF!</f>
        <v>#REF!</v>
      </c>
      <c r="G15" s="55" t="e">
        <f>'USO INTERNO CAIXA ANALISE'!I15</f>
        <v>#REF!</v>
      </c>
      <c r="H15" s="62" t="e">
        <f>'Plan PREFEITURA'!#REF!</f>
        <v>#REF!</v>
      </c>
      <c r="I15" s="62">
        <f t="shared" si="0"/>
        <v>0</v>
      </c>
      <c r="J15" s="101">
        <v>0</v>
      </c>
      <c r="K15" s="62" t="e">
        <f t="shared" si="1"/>
        <v>#REF!</v>
      </c>
      <c r="L15" s="68" t="e">
        <f t="shared" si="2"/>
        <v>#REF!</v>
      </c>
      <c r="M15" s="69" t="e">
        <f t="shared" si="3"/>
        <v>#REF!</v>
      </c>
      <c r="N15" s="103" t="e">
        <f t="shared" si="4"/>
        <v>#REF!</v>
      </c>
    </row>
    <row r="16" spans="1:14" ht="17.25" customHeight="1">
      <c r="A16" s="83"/>
      <c r="B16" s="93" t="e">
        <f>'Plan PREFEITURA'!#REF!</f>
        <v>#REF!</v>
      </c>
      <c r="C16" s="85" t="e">
        <f>'Plan PREFEITURA'!#REF!</f>
        <v>#REF!</v>
      </c>
      <c r="D16" s="47"/>
      <c r="E16" s="48"/>
      <c r="F16" s="49"/>
      <c r="G16" s="70" t="e">
        <f>'USO INTERNO CAIXA ANALISE'!I16</f>
        <v>#REF!</v>
      </c>
      <c r="H16" s="70" t="e">
        <f>SUM(H17:H22)</f>
        <v>#REF!</v>
      </c>
      <c r="I16" s="70"/>
      <c r="J16" s="70"/>
      <c r="K16" s="70" t="e">
        <f>SUM(K17:K22)</f>
        <v>#REF!</v>
      </c>
      <c r="L16" s="51"/>
      <c r="M16" s="52"/>
      <c r="N16" s="53"/>
    </row>
    <row r="17" spans="1:14" ht="17.25" customHeight="1">
      <c r="A17" s="83"/>
      <c r="B17" s="94" t="e">
        <f>'Plan PREFEITURA'!#REF!</f>
        <v>#REF!</v>
      </c>
      <c r="C17" s="86" t="e">
        <f>'Plan PREFEITURA'!#REF!</f>
        <v>#REF!</v>
      </c>
      <c r="D17" s="32" t="e">
        <f>'Plan PREFEITURA'!#REF!</f>
        <v>#REF!</v>
      </c>
      <c r="E17" s="33" t="e">
        <f>'Plan PREFEITURA'!#REF!</f>
        <v>#REF!</v>
      </c>
      <c r="F17" s="34" t="e">
        <f>'Plan PREFEITURA'!#REF!</f>
        <v>#REF!</v>
      </c>
      <c r="G17" s="55" t="e">
        <f>'USO INTERNO CAIXA ANALISE'!I17</f>
        <v>#REF!</v>
      </c>
      <c r="H17" s="62" t="e">
        <f>'Plan PREFEITURA'!#REF!</f>
        <v>#REF!</v>
      </c>
      <c r="I17" s="62">
        <f aca="true" t="shared" si="5" ref="I17:I22">J17-(J17*$L$4)</f>
        <v>0</v>
      </c>
      <c r="J17" s="101">
        <v>0</v>
      </c>
      <c r="K17" s="62" t="e">
        <f aca="true" t="shared" si="6" ref="K17:K22">F17*J17</f>
        <v>#REF!</v>
      </c>
      <c r="L17" s="68" t="e">
        <f aca="true" t="shared" si="7" ref="L17:L22">K17/H17-1</f>
        <v>#REF!</v>
      </c>
      <c r="M17" s="69" t="e">
        <f aca="true" t="shared" si="8" ref="M17:M22">IF(L17&lt;=0.2,"OK","Não OK")</f>
        <v>#REF!</v>
      </c>
      <c r="N17" s="103" t="e">
        <f aca="true" t="shared" si="9" ref="N17:N22">K17/$K$93</f>
        <v>#REF!</v>
      </c>
    </row>
    <row r="18" spans="1:14" ht="17.25" customHeight="1">
      <c r="A18" s="83"/>
      <c r="B18" s="94" t="e">
        <f>'Plan PREFEITURA'!#REF!</f>
        <v>#REF!</v>
      </c>
      <c r="C18" s="86" t="e">
        <f>'Plan PREFEITURA'!#REF!</f>
        <v>#REF!</v>
      </c>
      <c r="D18" s="32" t="e">
        <f>'Plan PREFEITURA'!#REF!</f>
        <v>#REF!</v>
      </c>
      <c r="E18" s="33" t="e">
        <f>'Plan PREFEITURA'!#REF!</f>
        <v>#REF!</v>
      </c>
      <c r="F18" s="34" t="e">
        <f>'Plan PREFEITURA'!#REF!</f>
        <v>#REF!</v>
      </c>
      <c r="G18" s="55" t="e">
        <f>'USO INTERNO CAIXA ANALISE'!I18</f>
        <v>#REF!</v>
      </c>
      <c r="H18" s="62" t="e">
        <f>'Plan PREFEITURA'!#REF!</f>
        <v>#REF!</v>
      </c>
      <c r="I18" s="62">
        <f t="shared" si="5"/>
        <v>0</v>
      </c>
      <c r="J18" s="101">
        <v>0</v>
      </c>
      <c r="K18" s="62" t="e">
        <f t="shared" si="6"/>
        <v>#REF!</v>
      </c>
      <c r="L18" s="68" t="e">
        <f t="shared" si="7"/>
        <v>#REF!</v>
      </c>
      <c r="M18" s="69" t="e">
        <f t="shared" si="8"/>
        <v>#REF!</v>
      </c>
      <c r="N18" s="103" t="e">
        <f t="shared" si="9"/>
        <v>#REF!</v>
      </c>
    </row>
    <row r="19" spans="1:14" ht="17.25" customHeight="1">
      <c r="A19" s="83"/>
      <c r="B19" s="94" t="e">
        <f>'Plan PREFEITURA'!#REF!</f>
        <v>#REF!</v>
      </c>
      <c r="C19" s="86" t="e">
        <f>'Plan PREFEITURA'!#REF!</f>
        <v>#REF!</v>
      </c>
      <c r="D19" s="32" t="e">
        <f>'Plan PREFEITURA'!#REF!</f>
        <v>#REF!</v>
      </c>
      <c r="E19" s="33" t="e">
        <f>'Plan PREFEITURA'!#REF!</f>
        <v>#REF!</v>
      </c>
      <c r="F19" s="34" t="e">
        <f>'Plan PREFEITURA'!#REF!</f>
        <v>#REF!</v>
      </c>
      <c r="G19" s="55" t="e">
        <f>'USO INTERNO CAIXA ANALISE'!I19</f>
        <v>#REF!</v>
      </c>
      <c r="H19" s="62" t="e">
        <f>'Plan PREFEITURA'!#REF!</f>
        <v>#REF!</v>
      </c>
      <c r="I19" s="62">
        <f t="shared" si="5"/>
        <v>0</v>
      </c>
      <c r="J19" s="101">
        <v>0</v>
      </c>
      <c r="K19" s="62" t="e">
        <f t="shared" si="6"/>
        <v>#REF!</v>
      </c>
      <c r="L19" s="68" t="e">
        <f t="shared" si="7"/>
        <v>#REF!</v>
      </c>
      <c r="M19" s="69" t="e">
        <f t="shared" si="8"/>
        <v>#REF!</v>
      </c>
      <c r="N19" s="103" t="e">
        <f t="shared" si="9"/>
        <v>#REF!</v>
      </c>
    </row>
    <row r="20" spans="1:14" ht="17.25" customHeight="1">
      <c r="A20" s="83"/>
      <c r="B20" s="94" t="e">
        <f>'Plan PREFEITURA'!#REF!</f>
        <v>#REF!</v>
      </c>
      <c r="C20" s="86" t="e">
        <f>'Plan PREFEITURA'!#REF!</f>
        <v>#REF!</v>
      </c>
      <c r="D20" s="32" t="e">
        <f>'Plan PREFEITURA'!#REF!</f>
        <v>#REF!</v>
      </c>
      <c r="E20" s="33" t="e">
        <f>'Plan PREFEITURA'!#REF!</f>
        <v>#REF!</v>
      </c>
      <c r="F20" s="34" t="e">
        <f>'Plan PREFEITURA'!#REF!</f>
        <v>#REF!</v>
      </c>
      <c r="G20" s="55" t="e">
        <f>'USO INTERNO CAIXA ANALISE'!I20</f>
        <v>#REF!</v>
      </c>
      <c r="H20" s="62" t="e">
        <f>'Plan PREFEITURA'!#REF!</f>
        <v>#REF!</v>
      </c>
      <c r="I20" s="62">
        <f t="shared" si="5"/>
        <v>0</v>
      </c>
      <c r="J20" s="101">
        <v>0</v>
      </c>
      <c r="K20" s="62" t="e">
        <f t="shared" si="6"/>
        <v>#REF!</v>
      </c>
      <c r="L20" s="68" t="e">
        <f t="shared" si="7"/>
        <v>#REF!</v>
      </c>
      <c r="M20" s="69" t="e">
        <f t="shared" si="8"/>
        <v>#REF!</v>
      </c>
      <c r="N20" s="103" t="e">
        <f t="shared" si="9"/>
        <v>#REF!</v>
      </c>
    </row>
    <row r="21" spans="1:14" ht="17.25" customHeight="1">
      <c r="A21" s="83"/>
      <c r="B21" s="94" t="e">
        <f>'Plan PREFEITURA'!#REF!</f>
        <v>#REF!</v>
      </c>
      <c r="C21" s="86" t="e">
        <f>'Plan PREFEITURA'!#REF!</f>
        <v>#REF!</v>
      </c>
      <c r="D21" s="32" t="e">
        <f>'Plan PREFEITURA'!#REF!</f>
        <v>#REF!</v>
      </c>
      <c r="E21" s="33" t="e">
        <f>'Plan PREFEITURA'!#REF!</f>
        <v>#REF!</v>
      </c>
      <c r="F21" s="34" t="e">
        <f>'Plan PREFEITURA'!#REF!</f>
        <v>#REF!</v>
      </c>
      <c r="G21" s="55" t="e">
        <f>'USO INTERNO CAIXA ANALISE'!I21</f>
        <v>#REF!</v>
      </c>
      <c r="H21" s="62" t="e">
        <f>'Plan PREFEITURA'!#REF!</f>
        <v>#REF!</v>
      </c>
      <c r="I21" s="62">
        <f t="shared" si="5"/>
        <v>0</v>
      </c>
      <c r="J21" s="101">
        <v>0</v>
      </c>
      <c r="K21" s="62" t="e">
        <f t="shared" si="6"/>
        <v>#REF!</v>
      </c>
      <c r="L21" s="68" t="e">
        <f t="shared" si="7"/>
        <v>#REF!</v>
      </c>
      <c r="M21" s="69" t="e">
        <f t="shared" si="8"/>
        <v>#REF!</v>
      </c>
      <c r="N21" s="103" t="e">
        <f t="shared" si="9"/>
        <v>#REF!</v>
      </c>
    </row>
    <row r="22" spans="1:14" ht="17.25" customHeight="1">
      <c r="A22" s="83"/>
      <c r="B22" s="94" t="e">
        <f>'Plan PREFEITURA'!#REF!</f>
        <v>#REF!</v>
      </c>
      <c r="C22" s="86" t="e">
        <f>'Plan PREFEITURA'!#REF!</f>
        <v>#REF!</v>
      </c>
      <c r="D22" s="32" t="e">
        <f>'Plan PREFEITURA'!#REF!</f>
        <v>#REF!</v>
      </c>
      <c r="E22" s="33" t="e">
        <f>'Plan PREFEITURA'!#REF!</f>
        <v>#REF!</v>
      </c>
      <c r="F22" s="34" t="e">
        <f>'Plan PREFEITURA'!#REF!</f>
        <v>#REF!</v>
      </c>
      <c r="G22" s="55" t="e">
        <f>'USO INTERNO CAIXA ANALISE'!I22</f>
        <v>#REF!</v>
      </c>
      <c r="H22" s="62" t="e">
        <f>'Plan PREFEITURA'!#REF!</f>
        <v>#REF!</v>
      </c>
      <c r="I22" s="62">
        <f t="shared" si="5"/>
        <v>0</v>
      </c>
      <c r="J22" s="101">
        <v>0</v>
      </c>
      <c r="K22" s="62" t="e">
        <f t="shared" si="6"/>
        <v>#REF!</v>
      </c>
      <c r="L22" s="68" t="e">
        <f t="shared" si="7"/>
        <v>#REF!</v>
      </c>
      <c r="M22" s="69" t="e">
        <f t="shared" si="8"/>
        <v>#REF!</v>
      </c>
      <c r="N22" s="103" t="e">
        <f t="shared" si="9"/>
        <v>#REF!</v>
      </c>
    </row>
    <row r="23" spans="1:14" ht="18" customHeight="1">
      <c r="A23" s="83"/>
      <c r="B23" s="93" t="e">
        <f>'Plan PREFEITURA'!#REF!</f>
        <v>#REF!</v>
      </c>
      <c r="C23" s="85" t="e">
        <f>'Plan PREFEITURA'!#REF!</f>
        <v>#REF!</v>
      </c>
      <c r="D23" s="47"/>
      <c r="E23" s="48"/>
      <c r="F23" s="49"/>
      <c r="G23" s="70" t="e">
        <f>'USO INTERNO CAIXA ANALISE'!I23</f>
        <v>#REF!</v>
      </c>
      <c r="H23" s="70" t="e">
        <f>SUM(H24:H29)</f>
        <v>#REF!</v>
      </c>
      <c r="I23" s="70"/>
      <c r="J23" s="70"/>
      <c r="K23" s="70" t="e">
        <f>SUM(K24:K29)</f>
        <v>#REF!</v>
      </c>
      <c r="L23" s="51"/>
      <c r="M23" s="52"/>
      <c r="N23" s="53"/>
    </row>
    <row r="24" spans="1:14" ht="17.25" customHeight="1">
      <c r="A24" s="83"/>
      <c r="B24" s="94" t="e">
        <f>'Plan PREFEITURA'!#REF!</f>
        <v>#REF!</v>
      </c>
      <c r="C24" s="86" t="e">
        <f>'Plan PREFEITURA'!#REF!</f>
        <v>#REF!</v>
      </c>
      <c r="D24" s="32" t="e">
        <f>'Plan PREFEITURA'!#REF!</f>
        <v>#REF!</v>
      </c>
      <c r="E24" s="33" t="e">
        <f>'Plan PREFEITURA'!#REF!</f>
        <v>#REF!</v>
      </c>
      <c r="F24" s="34" t="e">
        <f>'Plan PREFEITURA'!#REF!</f>
        <v>#REF!</v>
      </c>
      <c r="G24" s="55" t="e">
        <f>'USO INTERNO CAIXA ANALISE'!I24</f>
        <v>#REF!</v>
      </c>
      <c r="H24" s="63" t="e">
        <f>'Plan PREFEITURA'!#REF!</f>
        <v>#REF!</v>
      </c>
      <c r="I24" s="62">
        <f aca="true" t="shared" si="10" ref="I24:I29">J24-(J24*$L$4)</f>
        <v>0</v>
      </c>
      <c r="J24" s="101">
        <v>0</v>
      </c>
      <c r="K24" s="62" t="e">
        <f aca="true" t="shared" si="11" ref="K24:K29">F24*J24</f>
        <v>#REF!</v>
      </c>
      <c r="L24" s="68" t="e">
        <f aca="true" t="shared" si="12" ref="L24:L29">K24/H24-1</f>
        <v>#REF!</v>
      </c>
      <c r="M24" s="69" t="e">
        <f aca="true" t="shared" si="13" ref="M24:M29">IF(L24&lt;=0.2,"OK","Não OK")</f>
        <v>#REF!</v>
      </c>
      <c r="N24" s="103" t="e">
        <f aca="true" t="shared" si="14" ref="N24:N29">K24/$K$93</f>
        <v>#REF!</v>
      </c>
    </row>
    <row r="25" spans="1:14" ht="17.25" customHeight="1">
      <c r="A25" s="83"/>
      <c r="B25" s="94" t="e">
        <f>'Plan PREFEITURA'!#REF!</f>
        <v>#REF!</v>
      </c>
      <c r="C25" s="86" t="e">
        <f>'Plan PREFEITURA'!#REF!</f>
        <v>#REF!</v>
      </c>
      <c r="D25" s="32" t="e">
        <f>'Plan PREFEITURA'!#REF!</f>
        <v>#REF!</v>
      </c>
      <c r="E25" s="33" t="e">
        <f>'Plan PREFEITURA'!#REF!</f>
        <v>#REF!</v>
      </c>
      <c r="F25" s="34" t="e">
        <f>'Plan PREFEITURA'!#REF!</f>
        <v>#REF!</v>
      </c>
      <c r="G25" s="55" t="e">
        <f>'USO INTERNO CAIXA ANALISE'!I25</f>
        <v>#REF!</v>
      </c>
      <c r="H25" s="63" t="e">
        <f>'Plan PREFEITURA'!#REF!</f>
        <v>#REF!</v>
      </c>
      <c r="I25" s="62">
        <f t="shared" si="10"/>
        <v>0</v>
      </c>
      <c r="J25" s="101">
        <v>0</v>
      </c>
      <c r="K25" s="62" t="e">
        <f t="shared" si="11"/>
        <v>#REF!</v>
      </c>
      <c r="L25" s="68" t="e">
        <f t="shared" si="12"/>
        <v>#REF!</v>
      </c>
      <c r="M25" s="69" t="e">
        <f t="shared" si="13"/>
        <v>#REF!</v>
      </c>
      <c r="N25" s="103" t="e">
        <f t="shared" si="14"/>
        <v>#REF!</v>
      </c>
    </row>
    <row r="26" spans="1:14" ht="17.25" customHeight="1">
      <c r="A26" s="83"/>
      <c r="B26" s="94" t="e">
        <f>'Plan PREFEITURA'!#REF!</f>
        <v>#REF!</v>
      </c>
      <c r="C26" s="86" t="e">
        <f>'Plan PREFEITURA'!#REF!</f>
        <v>#REF!</v>
      </c>
      <c r="D26" s="32" t="e">
        <f>'Plan PREFEITURA'!#REF!</f>
        <v>#REF!</v>
      </c>
      <c r="E26" s="33" t="e">
        <f>'Plan PREFEITURA'!#REF!</f>
        <v>#REF!</v>
      </c>
      <c r="F26" s="34" t="e">
        <f>'Plan PREFEITURA'!#REF!</f>
        <v>#REF!</v>
      </c>
      <c r="G26" s="55" t="e">
        <f>'USO INTERNO CAIXA ANALISE'!I26</f>
        <v>#REF!</v>
      </c>
      <c r="H26" s="63" t="e">
        <f>'Plan PREFEITURA'!#REF!</f>
        <v>#REF!</v>
      </c>
      <c r="I26" s="62">
        <f t="shared" si="10"/>
        <v>0</v>
      </c>
      <c r="J26" s="101">
        <v>0</v>
      </c>
      <c r="K26" s="62" t="e">
        <f t="shared" si="11"/>
        <v>#REF!</v>
      </c>
      <c r="L26" s="68" t="e">
        <f t="shared" si="12"/>
        <v>#REF!</v>
      </c>
      <c r="M26" s="69" t="e">
        <f t="shared" si="13"/>
        <v>#REF!</v>
      </c>
      <c r="N26" s="103" t="e">
        <f t="shared" si="14"/>
        <v>#REF!</v>
      </c>
    </row>
    <row r="27" spans="1:14" ht="17.25" customHeight="1">
      <c r="A27" s="83"/>
      <c r="B27" s="94" t="e">
        <f>'Plan PREFEITURA'!#REF!</f>
        <v>#REF!</v>
      </c>
      <c r="C27" s="86" t="e">
        <f>'Plan PREFEITURA'!#REF!</f>
        <v>#REF!</v>
      </c>
      <c r="D27" s="32" t="e">
        <f>'Plan PREFEITURA'!#REF!</f>
        <v>#REF!</v>
      </c>
      <c r="E27" s="33" t="e">
        <f>'Plan PREFEITURA'!#REF!</f>
        <v>#REF!</v>
      </c>
      <c r="F27" s="34" t="e">
        <f>'Plan PREFEITURA'!#REF!</f>
        <v>#REF!</v>
      </c>
      <c r="G27" s="55" t="e">
        <f>'USO INTERNO CAIXA ANALISE'!I27</f>
        <v>#REF!</v>
      </c>
      <c r="H27" s="63" t="e">
        <f>'Plan PREFEITURA'!#REF!</f>
        <v>#REF!</v>
      </c>
      <c r="I27" s="62">
        <f t="shared" si="10"/>
        <v>0</v>
      </c>
      <c r="J27" s="101">
        <v>0</v>
      </c>
      <c r="K27" s="62" t="e">
        <f t="shared" si="11"/>
        <v>#REF!</v>
      </c>
      <c r="L27" s="68" t="e">
        <f t="shared" si="12"/>
        <v>#REF!</v>
      </c>
      <c r="M27" s="69" t="e">
        <f t="shared" si="13"/>
        <v>#REF!</v>
      </c>
      <c r="N27" s="103" t="e">
        <f t="shared" si="14"/>
        <v>#REF!</v>
      </c>
    </row>
    <row r="28" spans="1:14" ht="17.25" customHeight="1">
      <c r="A28" s="83"/>
      <c r="B28" s="94" t="e">
        <f>'Plan PREFEITURA'!#REF!</f>
        <v>#REF!</v>
      </c>
      <c r="C28" s="86" t="e">
        <f>'Plan PREFEITURA'!#REF!</f>
        <v>#REF!</v>
      </c>
      <c r="D28" s="32" t="e">
        <f>'Plan PREFEITURA'!#REF!</f>
        <v>#REF!</v>
      </c>
      <c r="E28" s="33" t="e">
        <f>'Plan PREFEITURA'!#REF!</f>
        <v>#REF!</v>
      </c>
      <c r="F28" s="34" t="e">
        <f>'Plan PREFEITURA'!#REF!</f>
        <v>#REF!</v>
      </c>
      <c r="G28" s="55" t="e">
        <f>'USO INTERNO CAIXA ANALISE'!I28</f>
        <v>#REF!</v>
      </c>
      <c r="H28" s="63" t="e">
        <f>'Plan PREFEITURA'!#REF!</f>
        <v>#REF!</v>
      </c>
      <c r="I28" s="62">
        <f t="shared" si="10"/>
        <v>0</v>
      </c>
      <c r="J28" s="101">
        <v>0</v>
      </c>
      <c r="K28" s="62" t="e">
        <f t="shared" si="11"/>
        <v>#REF!</v>
      </c>
      <c r="L28" s="68" t="e">
        <f t="shared" si="12"/>
        <v>#REF!</v>
      </c>
      <c r="M28" s="69" t="e">
        <f t="shared" si="13"/>
        <v>#REF!</v>
      </c>
      <c r="N28" s="103" t="e">
        <f t="shared" si="14"/>
        <v>#REF!</v>
      </c>
    </row>
    <row r="29" spans="1:14" ht="17.25" customHeight="1">
      <c r="A29" s="83"/>
      <c r="B29" s="94" t="e">
        <f>'Plan PREFEITURA'!#REF!</f>
        <v>#REF!</v>
      </c>
      <c r="C29" s="86" t="e">
        <f>'Plan PREFEITURA'!#REF!</f>
        <v>#REF!</v>
      </c>
      <c r="D29" s="32" t="e">
        <f>'Plan PREFEITURA'!#REF!</f>
        <v>#REF!</v>
      </c>
      <c r="E29" s="33" t="e">
        <f>'Plan PREFEITURA'!#REF!</f>
        <v>#REF!</v>
      </c>
      <c r="F29" s="34" t="e">
        <f>'Plan PREFEITURA'!#REF!</f>
        <v>#REF!</v>
      </c>
      <c r="G29" s="55" t="e">
        <f>'USO INTERNO CAIXA ANALISE'!I29</f>
        <v>#REF!</v>
      </c>
      <c r="H29" s="63" t="e">
        <f>'Plan PREFEITURA'!#REF!</f>
        <v>#REF!</v>
      </c>
      <c r="I29" s="62">
        <f t="shared" si="10"/>
        <v>0</v>
      </c>
      <c r="J29" s="101">
        <v>0</v>
      </c>
      <c r="K29" s="62" t="e">
        <f t="shared" si="11"/>
        <v>#REF!</v>
      </c>
      <c r="L29" s="68" t="e">
        <f t="shared" si="12"/>
        <v>#REF!</v>
      </c>
      <c r="M29" s="69" t="e">
        <f t="shared" si="13"/>
        <v>#REF!</v>
      </c>
      <c r="N29" s="103" t="e">
        <f t="shared" si="14"/>
        <v>#REF!</v>
      </c>
    </row>
    <row r="30" spans="1:14" ht="18.75" customHeight="1">
      <c r="A30" s="83"/>
      <c r="B30" s="93" t="e">
        <f>'Plan PREFEITURA'!#REF!</f>
        <v>#REF!</v>
      </c>
      <c r="C30" s="85" t="e">
        <f>'Plan PREFEITURA'!#REF!</f>
        <v>#REF!</v>
      </c>
      <c r="D30" s="47"/>
      <c r="E30" s="48"/>
      <c r="F30" s="49"/>
      <c r="G30" s="70" t="e">
        <f>'USO INTERNO CAIXA ANALISE'!I30</f>
        <v>#REF!</v>
      </c>
      <c r="H30" s="70" t="e">
        <f>SUM(H31:H36)</f>
        <v>#REF!</v>
      </c>
      <c r="I30" s="70"/>
      <c r="J30" s="70"/>
      <c r="K30" s="70" t="e">
        <f>SUM(K31:K36)</f>
        <v>#REF!</v>
      </c>
      <c r="L30" s="51"/>
      <c r="M30" s="52"/>
      <c r="N30" s="53"/>
    </row>
    <row r="31" spans="1:14" ht="17.25" customHeight="1">
      <c r="A31" s="83"/>
      <c r="B31" s="94" t="e">
        <f>'Plan PREFEITURA'!#REF!</f>
        <v>#REF!</v>
      </c>
      <c r="C31" s="86" t="e">
        <f>'Plan PREFEITURA'!#REF!</f>
        <v>#REF!</v>
      </c>
      <c r="D31" s="32" t="e">
        <f>'Plan PREFEITURA'!#REF!</f>
        <v>#REF!</v>
      </c>
      <c r="E31" s="33" t="e">
        <f>'Plan PREFEITURA'!#REF!</f>
        <v>#REF!</v>
      </c>
      <c r="F31" s="34" t="e">
        <f>'Plan PREFEITURA'!#REF!</f>
        <v>#REF!</v>
      </c>
      <c r="G31" s="55" t="e">
        <f>'USO INTERNO CAIXA ANALISE'!I31</f>
        <v>#REF!</v>
      </c>
      <c r="H31" s="63" t="e">
        <f>'Plan PREFEITURA'!#REF!</f>
        <v>#REF!</v>
      </c>
      <c r="I31" s="62">
        <f aca="true" t="shared" si="15" ref="I31:I36">J31-(J31*$L$4)</f>
        <v>0</v>
      </c>
      <c r="J31" s="101">
        <v>0</v>
      </c>
      <c r="K31" s="62" t="e">
        <f aca="true" t="shared" si="16" ref="K31:K36">F31*J31</f>
        <v>#REF!</v>
      </c>
      <c r="L31" s="68" t="e">
        <f aca="true" t="shared" si="17" ref="L31:L36">K31/H31-1</f>
        <v>#REF!</v>
      </c>
      <c r="M31" s="69" t="e">
        <f aca="true" t="shared" si="18" ref="M31:M36">IF(L31&lt;=0.2,"OK","Não OK")</f>
        <v>#REF!</v>
      </c>
      <c r="N31" s="103" t="e">
        <f aca="true" t="shared" si="19" ref="N31:N36">K31/$K$93</f>
        <v>#REF!</v>
      </c>
    </row>
    <row r="32" spans="1:14" ht="17.25" customHeight="1">
      <c r="A32" s="83"/>
      <c r="B32" s="94" t="e">
        <f>'Plan PREFEITURA'!#REF!</f>
        <v>#REF!</v>
      </c>
      <c r="C32" s="86" t="e">
        <f>'Plan PREFEITURA'!#REF!</f>
        <v>#REF!</v>
      </c>
      <c r="D32" s="32" t="e">
        <f>'Plan PREFEITURA'!#REF!</f>
        <v>#REF!</v>
      </c>
      <c r="E32" s="33" t="e">
        <f>'Plan PREFEITURA'!#REF!</f>
        <v>#REF!</v>
      </c>
      <c r="F32" s="34" t="e">
        <f>'Plan PREFEITURA'!#REF!</f>
        <v>#REF!</v>
      </c>
      <c r="G32" s="55" t="e">
        <f>'USO INTERNO CAIXA ANALISE'!I32</f>
        <v>#REF!</v>
      </c>
      <c r="H32" s="63" t="e">
        <f>'Plan PREFEITURA'!#REF!</f>
        <v>#REF!</v>
      </c>
      <c r="I32" s="62">
        <f t="shared" si="15"/>
        <v>0</v>
      </c>
      <c r="J32" s="101">
        <v>0</v>
      </c>
      <c r="K32" s="62" t="e">
        <f t="shared" si="16"/>
        <v>#REF!</v>
      </c>
      <c r="L32" s="68" t="e">
        <f t="shared" si="17"/>
        <v>#REF!</v>
      </c>
      <c r="M32" s="69" t="e">
        <f t="shared" si="18"/>
        <v>#REF!</v>
      </c>
      <c r="N32" s="103" t="e">
        <f t="shared" si="19"/>
        <v>#REF!</v>
      </c>
    </row>
    <row r="33" spans="1:14" ht="17.25" customHeight="1">
      <c r="A33" s="83"/>
      <c r="B33" s="94" t="e">
        <f>'Plan PREFEITURA'!#REF!</f>
        <v>#REF!</v>
      </c>
      <c r="C33" s="86" t="e">
        <f>'Plan PREFEITURA'!#REF!</f>
        <v>#REF!</v>
      </c>
      <c r="D33" s="32" t="e">
        <f>'Plan PREFEITURA'!#REF!</f>
        <v>#REF!</v>
      </c>
      <c r="E33" s="33" t="e">
        <f>'Plan PREFEITURA'!#REF!</f>
        <v>#REF!</v>
      </c>
      <c r="F33" s="34" t="e">
        <f>'Plan PREFEITURA'!#REF!</f>
        <v>#REF!</v>
      </c>
      <c r="G33" s="55" t="e">
        <f>'USO INTERNO CAIXA ANALISE'!I33</f>
        <v>#REF!</v>
      </c>
      <c r="H33" s="63" t="e">
        <f>'Plan PREFEITURA'!#REF!</f>
        <v>#REF!</v>
      </c>
      <c r="I33" s="62">
        <f t="shared" si="15"/>
        <v>0</v>
      </c>
      <c r="J33" s="101">
        <v>0</v>
      </c>
      <c r="K33" s="62" t="e">
        <f t="shared" si="16"/>
        <v>#REF!</v>
      </c>
      <c r="L33" s="68" t="e">
        <f t="shared" si="17"/>
        <v>#REF!</v>
      </c>
      <c r="M33" s="69" t="e">
        <f t="shared" si="18"/>
        <v>#REF!</v>
      </c>
      <c r="N33" s="103" t="e">
        <f t="shared" si="19"/>
        <v>#REF!</v>
      </c>
    </row>
    <row r="34" spans="1:14" ht="17.25" customHeight="1">
      <c r="A34" s="83"/>
      <c r="B34" s="94" t="e">
        <f>'Plan PREFEITURA'!#REF!</f>
        <v>#REF!</v>
      </c>
      <c r="C34" s="86" t="e">
        <f>'Plan PREFEITURA'!#REF!</f>
        <v>#REF!</v>
      </c>
      <c r="D34" s="32" t="e">
        <f>'Plan PREFEITURA'!#REF!</f>
        <v>#REF!</v>
      </c>
      <c r="E34" s="33" t="e">
        <f>'Plan PREFEITURA'!#REF!</f>
        <v>#REF!</v>
      </c>
      <c r="F34" s="34" t="e">
        <f>'Plan PREFEITURA'!#REF!</f>
        <v>#REF!</v>
      </c>
      <c r="G34" s="55" t="e">
        <f>'USO INTERNO CAIXA ANALISE'!I34</f>
        <v>#REF!</v>
      </c>
      <c r="H34" s="63" t="e">
        <f>'Plan PREFEITURA'!#REF!</f>
        <v>#REF!</v>
      </c>
      <c r="I34" s="62">
        <f t="shared" si="15"/>
        <v>0</v>
      </c>
      <c r="J34" s="101">
        <v>0</v>
      </c>
      <c r="K34" s="62" t="e">
        <f t="shared" si="16"/>
        <v>#REF!</v>
      </c>
      <c r="L34" s="68" t="e">
        <f t="shared" si="17"/>
        <v>#REF!</v>
      </c>
      <c r="M34" s="69" t="e">
        <f t="shared" si="18"/>
        <v>#REF!</v>
      </c>
      <c r="N34" s="103" t="e">
        <f t="shared" si="19"/>
        <v>#REF!</v>
      </c>
    </row>
    <row r="35" spans="1:14" ht="17.25" customHeight="1">
      <c r="A35" s="83"/>
      <c r="B35" s="94" t="e">
        <f>'Plan PREFEITURA'!#REF!</f>
        <v>#REF!</v>
      </c>
      <c r="C35" s="86" t="e">
        <f>'Plan PREFEITURA'!#REF!</f>
        <v>#REF!</v>
      </c>
      <c r="D35" s="32" t="e">
        <f>'Plan PREFEITURA'!#REF!</f>
        <v>#REF!</v>
      </c>
      <c r="E35" s="33" t="e">
        <f>'Plan PREFEITURA'!#REF!</f>
        <v>#REF!</v>
      </c>
      <c r="F35" s="34" t="e">
        <f>'Plan PREFEITURA'!#REF!</f>
        <v>#REF!</v>
      </c>
      <c r="G35" s="55" t="e">
        <f>'USO INTERNO CAIXA ANALISE'!I35</f>
        <v>#REF!</v>
      </c>
      <c r="H35" s="63" t="e">
        <f>'Plan PREFEITURA'!#REF!</f>
        <v>#REF!</v>
      </c>
      <c r="I35" s="62">
        <f t="shared" si="15"/>
        <v>0</v>
      </c>
      <c r="J35" s="101">
        <v>0</v>
      </c>
      <c r="K35" s="62" t="e">
        <f t="shared" si="16"/>
        <v>#REF!</v>
      </c>
      <c r="L35" s="68" t="e">
        <f t="shared" si="17"/>
        <v>#REF!</v>
      </c>
      <c r="M35" s="69" t="e">
        <f t="shared" si="18"/>
        <v>#REF!</v>
      </c>
      <c r="N35" s="103" t="e">
        <f t="shared" si="19"/>
        <v>#REF!</v>
      </c>
    </row>
    <row r="36" spans="1:14" ht="17.25" customHeight="1">
      <c r="A36" s="83"/>
      <c r="B36" s="94" t="e">
        <f>'Plan PREFEITURA'!#REF!</f>
        <v>#REF!</v>
      </c>
      <c r="C36" s="86" t="e">
        <f>'Plan PREFEITURA'!#REF!</f>
        <v>#REF!</v>
      </c>
      <c r="D36" s="32" t="e">
        <f>'Plan PREFEITURA'!#REF!</f>
        <v>#REF!</v>
      </c>
      <c r="E36" s="33" t="e">
        <f>'Plan PREFEITURA'!#REF!</f>
        <v>#REF!</v>
      </c>
      <c r="F36" s="34" t="e">
        <f>'Plan PREFEITURA'!#REF!</f>
        <v>#REF!</v>
      </c>
      <c r="G36" s="55" t="e">
        <f>'USO INTERNO CAIXA ANALISE'!I36</f>
        <v>#REF!</v>
      </c>
      <c r="H36" s="63" t="e">
        <f>'Plan PREFEITURA'!#REF!</f>
        <v>#REF!</v>
      </c>
      <c r="I36" s="62">
        <f t="shared" si="15"/>
        <v>0</v>
      </c>
      <c r="J36" s="101">
        <v>0</v>
      </c>
      <c r="K36" s="62" t="e">
        <f t="shared" si="16"/>
        <v>#REF!</v>
      </c>
      <c r="L36" s="68" t="e">
        <f t="shared" si="17"/>
        <v>#REF!</v>
      </c>
      <c r="M36" s="69" t="e">
        <f t="shared" si="18"/>
        <v>#REF!</v>
      </c>
      <c r="N36" s="103" t="e">
        <f t="shared" si="19"/>
        <v>#REF!</v>
      </c>
    </row>
    <row r="37" spans="1:14" ht="15.75" customHeight="1">
      <c r="A37" s="83"/>
      <c r="B37" s="93" t="e">
        <f>'Plan PREFEITURA'!#REF!</f>
        <v>#REF!</v>
      </c>
      <c r="C37" s="85" t="e">
        <f>'Plan PREFEITURA'!#REF!</f>
        <v>#REF!</v>
      </c>
      <c r="D37" s="47"/>
      <c r="E37" s="48"/>
      <c r="F37" s="49"/>
      <c r="G37" s="70" t="e">
        <f>'USO INTERNO CAIXA ANALISE'!I37</f>
        <v>#REF!</v>
      </c>
      <c r="H37" s="70" t="e">
        <f>SUM(H38:H43)</f>
        <v>#REF!</v>
      </c>
      <c r="I37" s="70"/>
      <c r="J37" s="70"/>
      <c r="K37" s="70" t="e">
        <f>SUM(K38:K43)</f>
        <v>#REF!</v>
      </c>
      <c r="L37" s="51"/>
      <c r="M37" s="52"/>
      <c r="N37" s="53"/>
    </row>
    <row r="38" spans="1:14" ht="17.25" customHeight="1">
      <c r="A38" s="83"/>
      <c r="B38" s="94" t="e">
        <f>'Plan PREFEITURA'!#REF!</f>
        <v>#REF!</v>
      </c>
      <c r="C38" s="86" t="e">
        <f>'Plan PREFEITURA'!#REF!</f>
        <v>#REF!</v>
      </c>
      <c r="D38" s="32" t="e">
        <f>'Plan PREFEITURA'!#REF!</f>
        <v>#REF!</v>
      </c>
      <c r="E38" s="33" t="e">
        <f>'Plan PREFEITURA'!#REF!</f>
        <v>#REF!</v>
      </c>
      <c r="F38" s="34" t="e">
        <f>'Plan PREFEITURA'!#REF!</f>
        <v>#REF!</v>
      </c>
      <c r="G38" s="55" t="e">
        <f>'USO INTERNO CAIXA ANALISE'!I38</f>
        <v>#REF!</v>
      </c>
      <c r="H38" s="63" t="e">
        <f>'Plan PREFEITURA'!#REF!</f>
        <v>#REF!</v>
      </c>
      <c r="I38" s="62">
        <f aca="true" t="shared" si="20" ref="I38:I43">J38-(J38*$L$4)</f>
        <v>0</v>
      </c>
      <c r="J38" s="101">
        <v>0</v>
      </c>
      <c r="K38" s="62" t="e">
        <f aca="true" t="shared" si="21" ref="K38:K43">F38*J38</f>
        <v>#REF!</v>
      </c>
      <c r="L38" s="68" t="e">
        <f aca="true" t="shared" si="22" ref="L38:L43">K38/H38-1</f>
        <v>#REF!</v>
      </c>
      <c r="M38" s="69" t="e">
        <f aca="true" t="shared" si="23" ref="M38:M43">IF(L38&lt;=0.2,"OK","Não OK")</f>
        <v>#REF!</v>
      </c>
      <c r="N38" s="103" t="e">
        <f aca="true" t="shared" si="24" ref="N38:N43">K38/$K$93</f>
        <v>#REF!</v>
      </c>
    </row>
    <row r="39" spans="1:14" ht="17.25" customHeight="1">
      <c r="A39" s="83"/>
      <c r="B39" s="94" t="e">
        <f>'Plan PREFEITURA'!#REF!</f>
        <v>#REF!</v>
      </c>
      <c r="C39" s="86" t="e">
        <f>'Plan PREFEITURA'!#REF!</f>
        <v>#REF!</v>
      </c>
      <c r="D39" s="32" t="e">
        <f>'Plan PREFEITURA'!#REF!</f>
        <v>#REF!</v>
      </c>
      <c r="E39" s="33" t="e">
        <f>'Plan PREFEITURA'!#REF!</f>
        <v>#REF!</v>
      </c>
      <c r="F39" s="34" t="e">
        <f>'Plan PREFEITURA'!#REF!</f>
        <v>#REF!</v>
      </c>
      <c r="G39" s="55" t="e">
        <f>'USO INTERNO CAIXA ANALISE'!I39</f>
        <v>#REF!</v>
      </c>
      <c r="H39" s="63" t="e">
        <f>'Plan PREFEITURA'!#REF!</f>
        <v>#REF!</v>
      </c>
      <c r="I39" s="62">
        <f t="shared" si="20"/>
        <v>0</v>
      </c>
      <c r="J39" s="101">
        <v>0</v>
      </c>
      <c r="K39" s="62" t="e">
        <f t="shared" si="21"/>
        <v>#REF!</v>
      </c>
      <c r="L39" s="68" t="e">
        <f t="shared" si="22"/>
        <v>#REF!</v>
      </c>
      <c r="M39" s="69" t="e">
        <f t="shared" si="23"/>
        <v>#REF!</v>
      </c>
      <c r="N39" s="103" t="e">
        <f t="shared" si="24"/>
        <v>#REF!</v>
      </c>
    </row>
    <row r="40" spans="1:14" ht="17.25" customHeight="1">
      <c r="A40" s="83"/>
      <c r="B40" s="94" t="e">
        <f>'Plan PREFEITURA'!#REF!</f>
        <v>#REF!</v>
      </c>
      <c r="C40" s="86" t="e">
        <f>'Plan PREFEITURA'!#REF!</f>
        <v>#REF!</v>
      </c>
      <c r="D40" s="32" t="e">
        <f>'Plan PREFEITURA'!#REF!</f>
        <v>#REF!</v>
      </c>
      <c r="E40" s="33" t="e">
        <f>'Plan PREFEITURA'!#REF!</f>
        <v>#REF!</v>
      </c>
      <c r="F40" s="34" t="e">
        <f>'Plan PREFEITURA'!#REF!</f>
        <v>#REF!</v>
      </c>
      <c r="G40" s="55" t="e">
        <f>'USO INTERNO CAIXA ANALISE'!I40</f>
        <v>#REF!</v>
      </c>
      <c r="H40" s="63" t="e">
        <f>'Plan PREFEITURA'!#REF!</f>
        <v>#REF!</v>
      </c>
      <c r="I40" s="62">
        <f t="shared" si="20"/>
        <v>0</v>
      </c>
      <c r="J40" s="101">
        <v>0</v>
      </c>
      <c r="K40" s="62" t="e">
        <f t="shared" si="21"/>
        <v>#REF!</v>
      </c>
      <c r="L40" s="68" t="e">
        <f t="shared" si="22"/>
        <v>#REF!</v>
      </c>
      <c r="M40" s="69" t="e">
        <f t="shared" si="23"/>
        <v>#REF!</v>
      </c>
      <c r="N40" s="103" t="e">
        <f t="shared" si="24"/>
        <v>#REF!</v>
      </c>
    </row>
    <row r="41" spans="1:14" ht="17.25" customHeight="1">
      <c r="A41" s="83"/>
      <c r="B41" s="94" t="e">
        <f>'Plan PREFEITURA'!#REF!</f>
        <v>#REF!</v>
      </c>
      <c r="C41" s="86" t="e">
        <f>'Plan PREFEITURA'!#REF!</f>
        <v>#REF!</v>
      </c>
      <c r="D41" s="32" t="e">
        <f>'Plan PREFEITURA'!#REF!</f>
        <v>#REF!</v>
      </c>
      <c r="E41" s="33" t="e">
        <f>'Plan PREFEITURA'!#REF!</f>
        <v>#REF!</v>
      </c>
      <c r="F41" s="34" t="e">
        <f>'Plan PREFEITURA'!#REF!</f>
        <v>#REF!</v>
      </c>
      <c r="G41" s="55" t="e">
        <f>'USO INTERNO CAIXA ANALISE'!I41</f>
        <v>#REF!</v>
      </c>
      <c r="H41" s="63" t="e">
        <f>'Plan PREFEITURA'!#REF!</f>
        <v>#REF!</v>
      </c>
      <c r="I41" s="62">
        <f t="shared" si="20"/>
        <v>0</v>
      </c>
      <c r="J41" s="101">
        <v>0</v>
      </c>
      <c r="K41" s="62" t="e">
        <f t="shared" si="21"/>
        <v>#REF!</v>
      </c>
      <c r="L41" s="68" t="e">
        <f t="shared" si="22"/>
        <v>#REF!</v>
      </c>
      <c r="M41" s="69" t="e">
        <f t="shared" si="23"/>
        <v>#REF!</v>
      </c>
      <c r="N41" s="103" t="e">
        <f t="shared" si="24"/>
        <v>#REF!</v>
      </c>
    </row>
    <row r="42" spans="1:14" ht="17.25" customHeight="1">
      <c r="A42" s="83"/>
      <c r="B42" s="94" t="e">
        <f>'Plan PREFEITURA'!#REF!</f>
        <v>#REF!</v>
      </c>
      <c r="C42" s="86" t="e">
        <f>'Plan PREFEITURA'!#REF!</f>
        <v>#REF!</v>
      </c>
      <c r="D42" s="32" t="e">
        <f>'Plan PREFEITURA'!#REF!</f>
        <v>#REF!</v>
      </c>
      <c r="E42" s="33" t="e">
        <f>'Plan PREFEITURA'!#REF!</f>
        <v>#REF!</v>
      </c>
      <c r="F42" s="34" t="e">
        <f>'Plan PREFEITURA'!#REF!</f>
        <v>#REF!</v>
      </c>
      <c r="G42" s="55" t="e">
        <f>'USO INTERNO CAIXA ANALISE'!I42</f>
        <v>#REF!</v>
      </c>
      <c r="H42" s="63" t="e">
        <f>'Plan PREFEITURA'!#REF!</f>
        <v>#REF!</v>
      </c>
      <c r="I42" s="62">
        <f t="shared" si="20"/>
        <v>0</v>
      </c>
      <c r="J42" s="101">
        <v>0</v>
      </c>
      <c r="K42" s="62" t="e">
        <f t="shared" si="21"/>
        <v>#REF!</v>
      </c>
      <c r="L42" s="68" t="e">
        <f t="shared" si="22"/>
        <v>#REF!</v>
      </c>
      <c r="M42" s="69" t="e">
        <f t="shared" si="23"/>
        <v>#REF!</v>
      </c>
      <c r="N42" s="103" t="e">
        <f t="shared" si="24"/>
        <v>#REF!</v>
      </c>
    </row>
    <row r="43" spans="1:14" ht="17.25" customHeight="1">
      <c r="A43" s="83"/>
      <c r="B43" s="94" t="e">
        <f>'Plan PREFEITURA'!#REF!</f>
        <v>#REF!</v>
      </c>
      <c r="C43" s="86" t="e">
        <f>'Plan PREFEITURA'!#REF!</f>
        <v>#REF!</v>
      </c>
      <c r="D43" s="32" t="e">
        <f>'Plan PREFEITURA'!#REF!</f>
        <v>#REF!</v>
      </c>
      <c r="E43" s="33" t="e">
        <f>'Plan PREFEITURA'!#REF!</f>
        <v>#REF!</v>
      </c>
      <c r="F43" s="34" t="e">
        <f>'Plan PREFEITURA'!#REF!</f>
        <v>#REF!</v>
      </c>
      <c r="G43" s="55" t="e">
        <f>'USO INTERNO CAIXA ANALISE'!I43</f>
        <v>#REF!</v>
      </c>
      <c r="H43" s="63" t="e">
        <f>'Plan PREFEITURA'!#REF!</f>
        <v>#REF!</v>
      </c>
      <c r="I43" s="62">
        <f t="shared" si="20"/>
        <v>0</v>
      </c>
      <c r="J43" s="101">
        <v>0</v>
      </c>
      <c r="K43" s="62" t="e">
        <f t="shared" si="21"/>
        <v>#REF!</v>
      </c>
      <c r="L43" s="68" t="e">
        <f t="shared" si="22"/>
        <v>#REF!</v>
      </c>
      <c r="M43" s="69" t="e">
        <f t="shared" si="23"/>
        <v>#REF!</v>
      </c>
      <c r="N43" s="103" t="e">
        <f t="shared" si="24"/>
        <v>#REF!</v>
      </c>
    </row>
    <row r="44" spans="1:14" ht="15.75" customHeight="1">
      <c r="A44" s="83"/>
      <c r="B44" s="93" t="e">
        <f>'Plan PREFEITURA'!#REF!</f>
        <v>#REF!</v>
      </c>
      <c r="C44" s="85" t="e">
        <f>'Plan PREFEITURA'!#REF!</f>
        <v>#REF!</v>
      </c>
      <c r="D44" s="47"/>
      <c r="E44" s="48"/>
      <c r="F44" s="49"/>
      <c r="G44" s="70" t="e">
        <f>'USO INTERNO CAIXA ANALISE'!I44</f>
        <v>#REF!</v>
      </c>
      <c r="H44" s="70" t="e">
        <f>SUM(H45:H50)</f>
        <v>#REF!</v>
      </c>
      <c r="I44" s="70"/>
      <c r="J44" s="70"/>
      <c r="K44" s="70" t="e">
        <f>SUM(K45:K50)</f>
        <v>#REF!</v>
      </c>
      <c r="L44" s="51"/>
      <c r="M44" s="52"/>
      <c r="N44" s="53"/>
    </row>
    <row r="45" spans="1:14" ht="17.25" customHeight="1">
      <c r="A45" s="83"/>
      <c r="B45" s="94" t="e">
        <f>'Plan PREFEITURA'!#REF!</f>
        <v>#REF!</v>
      </c>
      <c r="C45" s="86" t="e">
        <f>'Plan PREFEITURA'!#REF!</f>
        <v>#REF!</v>
      </c>
      <c r="D45" s="32" t="e">
        <f>'Plan PREFEITURA'!#REF!</f>
        <v>#REF!</v>
      </c>
      <c r="E45" s="33" t="e">
        <f>'Plan PREFEITURA'!#REF!</f>
        <v>#REF!</v>
      </c>
      <c r="F45" s="34" t="e">
        <f>'Plan PREFEITURA'!#REF!</f>
        <v>#REF!</v>
      </c>
      <c r="G45" s="55" t="e">
        <f>'USO INTERNO CAIXA ANALISE'!I45</f>
        <v>#REF!</v>
      </c>
      <c r="H45" s="62" t="e">
        <f>'Plan PREFEITURA'!#REF!</f>
        <v>#REF!</v>
      </c>
      <c r="I45" s="62">
        <f aca="true" t="shared" si="25" ref="I45:I50">J45-(J45*$L$4)</f>
        <v>0</v>
      </c>
      <c r="J45" s="101">
        <v>0</v>
      </c>
      <c r="K45" s="62" t="e">
        <f aca="true" t="shared" si="26" ref="K45:K50">F45*J45</f>
        <v>#REF!</v>
      </c>
      <c r="L45" s="68" t="e">
        <f aca="true" t="shared" si="27" ref="L45:L50">K45/H45-1</f>
        <v>#REF!</v>
      </c>
      <c r="M45" s="69" t="e">
        <f aca="true" t="shared" si="28" ref="M45:M50">IF(L45&lt;=0.2,"OK","Não OK")</f>
        <v>#REF!</v>
      </c>
      <c r="N45" s="103" t="e">
        <f aca="true" t="shared" si="29" ref="N45:N50">K45/$K$93</f>
        <v>#REF!</v>
      </c>
    </row>
    <row r="46" spans="1:14" ht="17.25" customHeight="1">
      <c r="A46" s="83"/>
      <c r="B46" s="94" t="e">
        <f>'Plan PREFEITURA'!#REF!</f>
        <v>#REF!</v>
      </c>
      <c r="C46" s="86" t="e">
        <f>'Plan PREFEITURA'!#REF!</f>
        <v>#REF!</v>
      </c>
      <c r="D46" s="32" t="e">
        <f>'Plan PREFEITURA'!#REF!</f>
        <v>#REF!</v>
      </c>
      <c r="E46" s="33" t="e">
        <f>'Plan PREFEITURA'!#REF!</f>
        <v>#REF!</v>
      </c>
      <c r="F46" s="34" t="e">
        <f>'Plan PREFEITURA'!#REF!</f>
        <v>#REF!</v>
      </c>
      <c r="G46" s="55" t="e">
        <f>'USO INTERNO CAIXA ANALISE'!I46</f>
        <v>#REF!</v>
      </c>
      <c r="H46" s="62" t="e">
        <f>'Plan PREFEITURA'!#REF!</f>
        <v>#REF!</v>
      </c>
      <c r="I46" s="62">
        <f t="shared" si="25"/>
        <v>0</v>
      </c>
      <c r="J46" s="101">
        <v>0</v>
      </c>
      <c r="K46" s="62" t="e">
        <f t="shared" si="26"/>
        <v>#REF!</v>
      </c>
      <c r="L46" s="68" t="e">
        <f t="shared" si="27"/>
        <v>#REF!</v>
      </c>
      <c r="M46" s="69" t="e">
        <f t="shared" si="28"/>
        <v>#REF!</v>
      </c>
      <c r="N46" s="103" t="e">
        <f t="shared" si="29"/>
        <v>#REF!</v>
      </c>
    </row>
    <row r="47" spans="1:14" ht="17.25" customHeight="1">
      <c r="A47" s="83"/>
      <c r="B47" s="94" t="e">
        <f>'Plan PREFEITURA'!#REF!</f>
        <v>#REF!</v>
      </c>
      <c r="C47" s="86" t="e">
        <f>'Plan PREFEITURA'!#REF!</f>
        <v>#REF!</v>
      </c>
      <c r="D47" s="32" t="e">
        <f>'Plan PREFEITURA'!#REF!</f>
        <v>#REF!</v>
      </c>
      <c r="E47" s="33" t="e">
        <f>'Plan PREFEITURA'!#REF!</f>
        <v>#REF!</v>
      </c>
      <c r="F47" s="34" t="e">
        <f>'Plan PREFEITURA'!#REF!</f>
        <v>#REF!</v>
      </c>
      <c r="G47" s="55" t="e">
        <f>'USO INTERNO CAIXA ANALISE'!I47</f>
        <v>#REF!</v>
      </c>
      <c r="H47" s="62" t="e">
        <f>'Plan PREFEITURA'!#REF!</f>
        <v>#REF!</v>
      </c>
      <c r="I47" s="62">
        <f t="shared" si="25"/>
        <v>0</v>
      </c>
      <c r="J47" s="101">
        <v>0</v>
      </c>
      <c r="K47" s="62" t="e">
        <f t="shared" si="26"/>
        <v>#REF!</v>
      </c>
      <c r="L47" s="68" t="e">
        <f t="shared" si="27"/>
        <v>#REF!</v>
      </c>
      <c r="M47" s="69" t="e">
        <f t="shared" si="28"/>
        <v>#REF!</v>
      </c>
      <c r="N47" s="103" t="e">
        <f t="shared" si="29"/>
        <v>#REF!</v>
      </c>
    </row>
    <row r="48" spans="1:14" ht="17.25" customHeight="1">
      <c r="A48" s="83"/>
      <c r="B48" s="94" t="e">
        <f>'Plan PREFEITURA'!#REF!</f>
        <v>#REF!</v>
      </c>
      <c r="C48" s="86" t="e">
        <f>'Plan PREFEITURA'!#REF!</f>
        <v>#REF!</v>
      </c>
      <c r="D48" s="32" t="e">
        <f>'Plan PREFEITURA'!#REF!</f>
        <v>#REF!</v>
      </c>
      <c r="E48" s="33" t="e">
        <f>'Plan PREFEITURA'!#REF!</f>
        <v>#REF!</v>
      </c>
      <c r="F48" s="34" t="e">
        <f>'Plan PREFEITURA'!#REF!</f>
        <v>#REF!</v>
      </c>
      <c r="G48" s="55" t="e">
        <f>'USO INTERNO CAIXA ANALISE'!I48</f>
        <v>#REF!</v>
      </c>
      <c r="H48" s="62" t="e">
        <f>'Plan PREFEITURA'!#REF!</f>
        <v>#REF!</v>
      </c>
      <c r="I48" s="62">
        <f t="shared" si="25"/>
        <v>0</v>
      </c>
      <c r="J48" s="101">
        <v>0</v>
      </c>
      <c r="K48" s="62" t="e">
        <f t="shared" si="26"/>
        <v>#REF!</v>
      </c>
      <c r="L48" s="68" t="e">
        <f t="shared" si="27"/>
        <v>#REF!</v>
      </c>
      <c r="M48" s="69" t="e">
        <f t="shared" si="28"/>
        <v>#REF!</v>
      </c>
      <c r="N48" s="103" t="e">
        <f t="shared" si="29"/>
        <v>#REF!</v>
      </c>
    </row>
    <row r="49" spans="1:14" ht="17.25" customHeight="1">
      <c r="A49" s="83"/>
      <c r="B49" s="94" t="e">
        <f>'Plan PREFEITURA'!#REF!</f>
        <v>#REF!</v>
      </c>
      <c r="C49" s="86" t="e">
        <f>'Plan PREFEITURA'!#REF!</f>
        <v>#REF!</v>
      </c>
      <c r="D49" s="32" t="e">
        <f>'Plan PREFEITURA'!#REF!</f>
        <v>#REF!</v>
      </c>
      <c r="E49" s="33" t="e">
        <f>'Plan PREFEITURA'!#REF!</f>
        <v>#REF!</v>
      </c>
      <c r="F49" s="34" t="e">
        <f>'Plan PREFEITURA'!#REF!</f>
        <v>#REF!</v>
      </c>
      <c r="G49" s="55" t="e">
        <f>'USO INTERNO CAIXA ANALISE'!I49</f>
        <v>#REF!</v>
      </c>
      <c r="H49" s="62" t="e">
        <f>'Plan PREFEITURA'!#REF!</f>
        <v>#REF!</v>
      </c>
      <c r="I49" s="62">
        <f t="shared" si="25"/>
        <v>0</v>
      </c>
      <c r="J49" s="101">
        <v>0</v>
      </c>
      <c r="K49" s="62" t="e">
        <f t="shared" si="26"/>
        <v>#REF!</v>
      </c>
      <c r="L49" s="68" t="e">
        <f t="shared" si="27"/>
        <v>#REF!</v>
      </c>
      <c r="M49" s="69" t="e">
        <f t="shared" si="28"/>
        <v>#REF!</v>
      </c>
      <c r="N49" s="103" t="e">
        <f t="shared" si="29"/>
        <v>#REF!</v>
      </c>
    </row>
    <row r="50" spans="1:14" ht="17.25" customHeight="1">
      <c r="A50" s="83"/>
      <c r="B50" s="94" t="e">
        <f>'Plan PREFEITURA'!#REF!</f>
        <v>#REF!</v>
      </c>
      <c r="C50" s="86" t="e">
        <f>'Plan PREFEITURA'!#REF!</f>
        <v>#REF!</v>
      </c>
      <c r="D50" s="32" t="e">
        <f>'Plan PREFEITURA'!#REF!</f>
        <v>#REF!</v>
      </c>
      <c r="E50" s="33" t="e">
        <f>'Plan PREFEITURA'!#REF!</f>
        <v>#REF!</v>
      </c>
      <c r="F50" s="34" t="e">
        <f>'Plan PREFEITURA'!#REF!</f>
        <v>#REF!</v>
      </c>
      <c r="G50" s="55" t="e">
        <f>'USO INTERNO CAIXA ANALISE'!I50</f>
        <v>#REF!</v>
      </c>
      <c r="H50" s="62" t="e">
        <f>'Plan PREFEITURA'!#REF!</f>
        <v>#REF!</v>
      </c>
      <c r="I50" s="62">
        <f t="shared" si="25"/>
        <v>0</v>
      </c>
      <c r="J50" s="101">
        <v>0</v>
      </c>
      <c r="K50" s="62" t="e">
        <f t="shared" si="26"/>
        <v>#REF!</v>
      </c>
      <c r="L50" s="68" t="e">
        <f t="shared" si="27"/>
        <v>#REF!</v>
      </c>
      <c r="M50" s="69" t="e">
        <f t="shared" si="28"/>
        <v>#REF!</v>
      </c>
      <c r="N50" s="103" t="e">
        <f t="shared" si="29"/>
        <v>#REF!</v>
      </c>
    </row>
    <row r="51" spans="1:14" ht="15.75" customHeight="1">
      <c r="A51" s="83"/>
      <c r="B51" s="93" t="e">
        <f>'Plan PREFEITURA'!#REF!</f>
        <v>#REF!</v>
      </c>
      <c r="C51" s="85" t="e">
        <f>'Plan PREFEITURA'!#REF!</f>
        <v>#REF!</v>
      </c>
      <c r="D51" s="47"/>
      <c r="E51" s="48"/>
      <c r="F51" s="49"/>
      <c r="G51" s="70" t="e">
        <f>'USO INTERNO CAIXA ANALISE'!I51</f>
        <v>#REF!</v>
      </c>
      <c r="H51" s="70" t="e">
        <f>SUM(H52:H57)</f>
        <v>#REF!</v>
      </c>
      <c r="I51" s="70"/>
      <c r="J51" s="70"/>
      <c r="K51" s="70" t="e">
        <f>SUM(K52:K57)</f>
        <v>#REF!</v>
      </c>
      <c r="L51" s="51"/>
      <c r="M51" s="52"/>
      <c r="N51" s="53"/>
    </row>
    <row r="52" spans="1:14" ht="17.25" customHeight="1">
      <c r="A52" s="83"/>
      <c r="B52" s="94" t="e">
        <f>'Plan PREFEITURA'!#REF!</f>
        <v>#REF!</v>
      </c>
      <c r="C52" s="86" t="e">
        <f>'Plan PREFEITURA'!#REF!</f>
        <v>#REF!</v>
      </c>
      <c r="D52" s="32" t="e">
        <f>'Plan PREFEITURA'!#REF!</f>
        <v>#REF!</v>
      </c>
      <c r="E52" s="33" t="e">
        <f>'Plan PREFEITURA'!#REF!</f>
        <v>#REF!</v>
      </c>
      <c r="F52" s="34" t="e">
        <f>'Plan PREFEITURA'!#REF!</f>
        <v>#REF!</v>
      </c>
      <c r="G52" s="55" t="e">
        <f>'USO INTERNO CAIXA ANALISE'!I52</f>
        <v>#REF!</v>
      </c>
      <c r="H52" s="62" t="e">
        <f>'Plan PREFEITURA'!#REF!</f>
        <v>#REF!</v>
      </c>
      <c r="I52" s="62">
        <f aca="true" t="shared" si="30" ref="I52:I57">J52-(J52*$L$4)</f>
        <v>0</v>
      </c>
      <c r="J52" s="101">
        <v>0</v>
      </c>
      <c r="K52" s="62" t="e">
        <f aca="true" t="shared" si="31" ref="K52:K57">F52*J52</f>
        <v>#REF!</v>
      </c>
      <c r="L52" s="68" t="e">
        <f aca="true" t="shared" si="32" ref="L52:L57">K52/H52-1</f>
        <v>#REF!</v>
      </c>
      <c r="M52" s="69" t="e">
        <f aca="true" t="shared" si="33" ref="M52:M57">IF(L52&lt;=0.2,"OK","Não OK")</f>
        <v>#REF!</v>
      </c>
      <c r="N52" s="103" t="e">
        <f aca="true" t="shared" si="34" ref="N52:N57">K52/$K$93</f>
        <v>#REF!</v>
      </c>
    </row>
    <row r="53" spans="1:14" ht="17.25" customHeight="1">
      <c r="A53" s="83"/>
      <c r="B53" s="94" t="e">
        <f>'Plan PREFEITURA'!#REF!</f>
        <v>#REF!</v>
      </c>
      <c r="C53" s="86" t="e">
        <f>'Plan PREFEITURA'!#REF!</f>
        <v>#REF!</v>
      </c>
      <c r="D53" s="32" t="e">
        <f>'Plan PREFEITURA'!#REF!</f>
        <v>#REF!</v>
      </c>
      <c r="E53" s="33" t="e">
        <f>'Plan PREFEITURA'!#REF!</f>
        <v>#REF!</v>
      </c>
      <c r="F53" s="34" t="e">
        <f>'Plan PREFEITURA'!#REF!</f>
        <v>#REF!</v>
      </c>
      <c r="G53" s="55" t="e">
        <f>'USO INTERNO CAIXA ANALISE'!I53</f>
        <v>#REF!</v>
      </c>
      <c r="H53" s="62" t="e">
        <f>'Plan PREFEITURA'!#REF!</f>
        <v>#REF!</v>
      </c>
      <c r="I53" s="62">
        <f t="shared" si="30"/>
        <v>0</v>
      </c>
      <c r="J53" s="101">
        <v>0</v>
      </c>
      <c r="K53" s="62" t="e">
        <f t="shared" si="31"/>
        <v>#REF!</v>
      </c>
      <c r="L53" s="68" t="e">
        <f t="shared" si="32"/>
        <v>#REF!</v>
      </c>
      <c r="M53" s="69" t="e">
        <f t="shared" si="33"/>
        <v>#REF!</v>
      </c>
      <c r="N53" s="103" t="e">
        <f t="shared" si="34"/>
        <v>#REF!</v>
      </c>
    </row>
    <row r="54" spans="1:14" ht="17.25" customHeight="1">
      <c r="A54" s="83"/>
      <c r="B54" s="94" t="e">
        <f>'Plan PREFEITURA'!#REF!</f>
        <v>#REF!</v>
      </c>
      <c r="C54" s="86" t="e">
        <f>'Plan PREFEITURA'!#REF!</f>
        <v>#REF!</v>
      </c>
      <c r="D54" s="32" t="e">
        <f>'Plan PREFEITURA'!#REF!</f>
        <v>#REF!</v>
      </c>
      <c r="E54" s="33" t="e">
        <f>'Plan PREFEITURA'!#REF!</f>
        <v>#REF!</v>
      </c>
      <c r="F54" s="34" t="e">
        <f>'Plan PREFEITURA'!#REF!</f>
        <v>#REF!</v>
      </c>
      <c r="G54" s="55" t="e">
        <f>'USO INTERNO CAIXA ANALISE'!I54</f>
        <v>#REF!</v>
      </c>
      <c r="H54" s="62" t="e">
        <f>'Plan PREFEITURA'!#REF!</f>
        <v>#REF!</v>
      </c>
      <c r="I54" s="62">
        <f t="shared" si="30"/>
        <v>0</v>
      </c>
      <c r="J54" s="101">
        <v>0</v>
      </c>
      <c r="K54" s="62" t="e">
        <f t="shared" si="31"/>
        <v>#REF!</v>
      </c>
      <c r="L54" s="68" t="e">
        <f t="shared" si="32"/>
        <v>#REF!</v>
      </c>
      <c r="M54" s="69" t="e">
        <f t="shared" si="33"/>
        <v>#REF!</v>
      </c>
      <c r="N54" s="103" t="e">
        <f t="shared" si="34"/>
        <v>#REF!</v>
      </c>
    </row>
    <row r="55" spans="1:14" ht="17.25" customHeight="1">
      <c r="A55" s="83"/>
      <c r="B55" s="94" t="e">
        <f>'Plan PREFEITURA'!#REF!</f>
        <v>#REF!</v>
      </c>
      <c r="C55" s="86" t="e">
        <f>'Plan PREFEITURA'!#REF!</f>
        <v>#REF!</v>
      </c>
      <c r="D55" s="32" t="e">
        <f>'Plan PREFEITURA'!#REF!</f>
        <v>#REF!</v>
      </c>
      <c r="E55" s="33" t="e">
        <f>'Plan PREFEITURA'!#REF!</f>
        <v>#REF!</v>
      </c>
      <c r="F55" s="34" t="e">
        <f>'Plan PREFEITURA'!#REF!</f>
        <v>#REF!</v>
      </c>
      <c r="G55" s="55" t="e">
        <f>'USO INTERNO CAIXA ANALISE'!I55</f>
        <v>#REF!</v>
      </c>
      <c r="H55" s="62" t="e">
        <f>'Plan PREFEITURA'!#REF!</f>
        <v>#REF!</v>
      </c>
      <c r="I55" s="62">
        <f t="shared" si="30"/>
        <v>0</v>
      </c>
      <c r="J55" s="101">
        <v>0</v>
      </c>
      <c r="K55" s="62" t="e">
        <f t="shared" si="31"/>
        <v>#REF!</v>
      </c>
      <c r="L55" s="68" t="e">
        <f t="shared" si="32"/>
        <v>#REF!</v>
      </c>
      <c r="M55" s="69" t="e">
        <f t="shared" si="33"/>
        <v>#REF!</v>
      </c>
      <c r="N55" s="103" t="e">
        <f t="shared" si="34"/>
        <v>#REF!</v>
      </c>
    </row>
    <row r="56" spans="1:14" ht="17.25" customHeight="1">
      <c r="A56" s="83"/>
      <c r="B56" s="94" t="e">
        <f>'Plan PREFEITURA'!#REF!</f>
        <v>#REF!</v>
      </c>
      <c r="C56" s="86" t="e">
        <f>'Plan PREFEITURA'!#REF!</f>
        <v>#REF!</v>
      </c>
      <c r="D56" s="32" t="e">
        <f>'Plan PREFEITURA'!#REF!</f>
        <v>#REF!</v>
      </c>
      <c r="E56" s="33" t="e">
        <f>'Plan PREFEITURA'!#REF!</f>
        <v>#REF!</v>
      </c>
      <c r="F56" s="34" t="e">
        <f>'Plan PREFEITURA'!#REF!</f>
        <v>#REF!</v>
      </c>
      <c r="G56" s="55" t="e">
        <f>'USO INTERNO CAIXA ANALISE'!I56</f>
        <v>#REF!</v>
      </c>
      <c r="H56" s="62" t="e">
        <f>'Plan PREFEITURA'!#REF!</f>
        <v>#REF!</v>
      </c>
      <c r="I56" s="62">
        <f t="shared" si="30"/>
        <v>0</v>
      </c>
      <c r="J56" s="101">
        <v>0</v>
      </c>
      <c r="K56" s="62" t="e">
        <f t="shared" si="31"/>
        <v>#REF!</v>
      </c>
      <c r="L56" s="68" t="e">
        <f t="shared" si="32"/>
        <v>#REF!</v>
      </c>
      <c r="M56" s="69" t="e">
        <f t="shared" si="33"/>
        <v>#REF!</v>
      </c>
      <c r="N56" s="103" t="e">
        <f t="shared" si="34"/>
        <v>#REF!</v>
      </c>
    </row>
    <row r="57" spans="1:14" ht="17.25" customHeight="1">
      <c r="A57" s="83"/>
      <c r="B57" s="94" t="e">
        <f>'Plan PREFEITURA'!#REF!</f>
        <v>#REF!</v>
      </c>
      <c r="C57" s="86" t="e">
        <f>'Plan PREFEITURA'!#REF!</f>
        <v>#REF!</v>
      </c>
      <c r="D57" s="32" t="e">
        <f>'Plan PREFEITURA'!#REF!</f>
        <v>#REF!</v>
      </c>
      <c r="E57" s="33" t="e">
        <f>'Plan PREFEITURA'!#REF!</f>
        <v>#REF!</v>
      </c>
      <c r="F57" s="34" t="e">
        <f>'Plan PREFEITURA'!#REF!</f>
        <v>#REF!</v>
      </c>
      <c r="G57" s="55" t="e">
        <f>'USO INTERNO CAIXA ANALISE'!I57</f>
        <v>#REF!</v>
      </c>
      <c r="H57" s="62" t="e">
        <f>'Plan PREFEITURA'!#REF!</f>
        <v>#REF!</v>
      </c>
      <c r="I57" s="62">
        <f t="shared" si="30"/>
        <v>0</v>
      </c>
      <c r="J57" s="101">
        <v>0</v>
      </c>
      <c r="K57" s="62" t="e">
        <f t="shared" si="31"/>
        <v>#REF!</v>
      </c>
      <c r="L57" s="68" t="e">
        <f t="shared" si="32"/>
        <v>#REF!</v>
      </c>
      <c r="M57" s="69" t="e">
        <f t="shared" si="33"/>
        <v>#REF!</v>
      </c>
      <c r="N57" s="103" t="e">
        <f t="shared" si="34"/>
        <v>#REF!</v>
      </c>
    </row>
    <row r="58" spans="1:14" ht="15.75" customHeight="1">
      <c r="A58" s="83"/>
      <c r="B58" s="93" t="e">
        <f>'Plan PREFEITURA'!#REF!</f>
        <v>#REF!</v>
      </c>
      <c r="C58" s="85" t="e">
        <f>'Plan PREFEITURA'!#REF!</f>
        <v>#REF!</v>
      </c>
      <c r="D58" s="47"/>
      <c r="E58" s="48"/>
      <c r="F58" s="49"/>
      <c r="G58" s="70" t="e">
        <f>'USO INTERNO CAIXA ANALISE'!I58</f>
        <v>#REF!</v>
      </c>
      <c r="H58" s="70" t="e">
        <f>SUM(H59:H64)</f>
        <v>#REF!</v>
      </c>
      <c r="I58" s="70"/>
      <c r="J58" s="70"/>
      <c r="K58" s="70" t="e">
        <f>SUM(K59:K64)</f>
        <v>#REF!</v>
      </c>
      <c r="L58" s="51"/>
      <c r="M58" s="52"/>
      <c r="N58" s="53"/>
    </row>
    <row r="59" spans="1:14" ht="17.25" customHeight="1">
      <c r="A59" s="83"/>
      <c r="B59" s="94" t="e">
        <f>'Plan PREFEITURA'!#REF!</f>
        <v>#REF!</v>
      </c>
      <c r="C59" s="86" t="e">
        <f>'Plan PREFEITURA'!#REF!</f>
        <v>#REF!</v>
      </c>
      <c r="D59" s="32" t="e">
        <f>'Plan PREFEITURA'!#REF!</f>
        <v>#REF!</v>
      </c>
      <c r="E59" s="33" t="e">
        <f>'Plan PREFEITURA'!#REF!</f>
        <v>#REF!</v>
      </c>
      <c r="F59" s="34" t="e">
        <f>'Plan PREFEITURA'!#REF!</f>
        <v>#REF!</v>
      </c>
      <c r="G59" s="55" t="e">
        <f>'USO INTERNO CAIXA ANALISE'!I59</f>
        <v>#REF!</v>
      </c>
      <c r="H59" s="62" t="e">
        <f>'Plan PREFEITURA'!#REF!</f>
        <v>#REF!</v>
      </c>
      <c r="I59" s="62">
        <f aca="true" t="shared" si="35" ref="I59:I64">J59-(J59*$L$4)</f>
        <v>0</v>
      </c>
      <c r="J59" s="101">
        <v>0</v>
      </c>
      <c r="K59" s="62" t="e">
        <f aca="true" t="shared" si="36" ref="K59:K64">F59*J59</f>
        <v>#REF!</v>
      </c>
      <c r="L59" s="68" t="e">
        <f aca="true" t="shared" si="37" ref="L59:L64">K59/H59-1</f>
        <v>#REF!</v>
      </c>
      <c r="M59" s="69" t="e">
        <f aca="true" t="shared" si="38" ref="M59:M64">IF(L59&lt;=0.2,"OK","Não OK")</f>
        <v>#REF!</v>
      </c>
      <c r="N59" s="103" t="e">
        <f aca="true" t="shared" si="39" ref="N59:N64">K59/$K$93</f>
        <v>#REF!</v>
      </c>
    </row>
    <row r="60" spans="1:14" ht="17.25" customHeight="1">
      <c r="A60" s="83"/>
      <c r="B60" s="94" t="e">
        <f>'Plan PREFEITURA'!#REF!</f>
        <v>#REF!</v>
      </c>
      <c r="C60" s="86" t="e">
        <f>'Plan PREFEITURA'!#REF!</f>
        <v>#REF!</v>
      </c>
      <c r="D60" s="32" t="e">
        <f>'Plan PREFEITURA'!#REF!</f>
        <v>#REF!</v>
      </c>
      <c r="E60" s="33" t="e">
        <f>'Plan PREFEITURA'!#REF!</f>
        <v>#REF!</v>
      </c>
      <c r="F60" s="34" t="e">
        <f>'Plan PREFEITURA'!#REF!</f>
        <v>#REF!</v>
      </c>
      <c r="G60" s="55" t="e">
        <f>'USO INTERNO CAIXA ANALISE'!I60</f>
        <v>#REF!</v>
      </c>
      <c r="H60" s="62" t="e">
        <f>'Plan PREFEITURA'!#REF!</f>
        <v>#REF!</v>
      </c>
      <c r="I60" s="62">
        <f t="shared" si="35"/>
        <v>0</v>
      </c>
      <c r="J60" s="101">
        <v>0</v>
      </c>
      <c r="K60" s="62" t="e">
        <f t="shared" si="36"/>
        <v>#REF!</v>
      </c>
      <c r="L60" s="68" t="e">
        <f t="shared" si="37"/>
        <v>#REF!</v>
      </c>
      <c r="M60" s="69" t="e">
        <f t="shared" si="38"/>
        <v>#REF!</v>
      </c>
      <c r="N60" s="103" t="e">
        <f t="shared" si="39"/>
        <v>#REF!</v>
      </c>
    </row>
    <row r="61" spans="1:14" ht="17.25" customHeight="1">
      <c r="A61" s="83"/>
      <c r="B61" s="94" t="e">
        <f>'Plan PREFEITURA'!#REF!</f>
        <v>#REF!</v>
      </c>
      <c r="C61" s="86" t="e">
        <f>'Plan PREFEITURA'!#REF!</f>
        <v>#REF!</v>
      </c>
      <c r="D61" s="32" t="e">
        <f>'Plan PREFEITURA'!#REF!</f>
        <v>#REF!</v>
      </c>
      <c r="E61" s="33" t="e">
        <f>'Plan PREFEITURA'!#REF!</f>
        <v>#REF!</v>
      </c>
      <c r="F61" s="34" t="e">
        <f>'Plan PREFEITURA'!#REF!</f>
        <v>#REF!</v>
      </c>
      <c r="G61" s="55" t="e">
        <f>'USO INTERNO CAIXA ANALISE'!I61</f>
        <v>#REF!</v>
      </c>
      <c r="H61" s="62" t="e">
        <f>'Plan PREFEITURA'!#REF!</f>
        <v>#REF!</v>
      </c>
      <c r="I61" s="62">
        <f t="shared" si="35"/>
        <v>0</v>
      </c>
      <c r="J61" s="101">
        <v>0</v>
      </c>
      <c r="K61" s="62" t="e">
        <f t="shared" si="36"/>
        <v>#REF!</v>
      </c>
      <c r="L61" s="68" t="e">
        <f t="shared" si="37"/>
        <v>#REF!</v>
      </c>
      <c r="M61" s="69" t="e">
        <f t="shared" si="38"/>
        <v>#REF!</v>
      </c>
      <c r="N61" s="103" t="e">
        <f t="shared" si="39"/>
        <v>#REF!</v>
      </c>
    </row>
    <row r="62" spans="1:14" ht="17.25" customHeight="1">
      <c r="A62" s="83"/>
      <c r="B62" s="94" t="e">
        <f>'Plan PREFEITURA'!#REF!</f>
        <v>#REF!</v>
      </c>
      <c r="C62" s="86" t="e">
        <f>'Plan PREFEITURA'!#REF!</f>
        <v>#REF!</v>
      </c>
      <c r="D62" s="32" t="e">
        <f>'Plan PREFEITURA'!#REF!</f>
        <v>#REF!</v>
      </c>
      <c r="E62" s="33" t="e">
        <f>'Plan PREFEITURA'!#REF!</f>
        <v>#REF!</v>
      </c>
      <c r="F62" s="34" t="e">
        <f>'Plan PREFEITURA'!#REF!</f>
        <v>#REF!</v>
      </c>
      <c r="G62" s="55" t="e">
        <f>'USO INTERNO CAIXA ANALISE'!I62</f>
        <v>#REF!</v>
      </c>
      <c r="H62" s="62" t="e">
        <f>'Plan PREFEITURA'!#REF!</f>
        <v>#REF!</v>
      </c>
      <c r="I62" s="62">
        <f t="shared" si="35"/>
        <v>0</v>
      </c>
      <c r="J62" s="101">
        <v>0</v>
      </c>
      <c r="K62" s="62" t="e">
        <f t="shared" si="36"/>
        <v>#REF!</v>
      </c>
      <c r="L62" s="68" t="e">
        <f t="shared" si="37"/>
        <v>#REF!</v>
      </c>
      <c r="M62" s="69" t="e">
        <f t="shared" si="38"/>
        <v>#REF!</v>
      </c>
      <c r="N62" s="103" t="e">
        <f t="shared" si="39"/>
        <v>#REF!</v>
      </c>
    </row>
    <row r="63" spans="1:14" ht="17.25" customHeight="1">
      <c r="A63" s="83"/>
      <c r="B63" s="94" t="e">
        <f>'Plan PREFEITURA'!#REF!</f>
        <v>#REF!</v>
      </c>
      <c r="C63" s="86" t="e">
        <f>'Plan PREFEITURA'!#REF!</f>
        <v>#REF!</v>
      </c>
      <c r="D63" s="32" t="e">
        <f>'Plan PREFEITURA'!#REF!</f>
        <v>#REF!</v>
      </c>
      <c r="E63" s="33" t="e">
        <f>'Plan PREFEITURA'!#REF!</f>
        <v>#REF!</v>
      </c>
      <c r="F63" s="34" t="e">
        <f>'Plan PREFEITURA'!#REF!</f>
        <v>#REF!</v>
      </c>
      <c r="G63" s="55" t="e">
        <f>'USO INTERNO CAIXA ANALISE'!I63</f>
        <v>#REF!</v>
      </c>
      <c r="H63" s="62" t="e">
        <f>'Plan PREFEITURA'!#REF!</f>
        <v>#REF!</v>
      </c>
      <c r="I63" s="62">
        <f t="shared" si="35"/>
        <v>0</v>
      </c>
      <c r="J63" s="101">
        <v>0</v>
      </c>
      <c r="K63" s="62" t="e">
        <f t="shared" si="36"/>
        <v>#REF!</v>
      </c>
      <c r="L63" s="68" t="e">
        <f t="shared" si="37"/>
        <v>#REF!</v>
      </c>
      <c r="M63" s="69" t="e">
        <f t="shared" si="38"/>
        <v>#REF!</v>
      </c>
      <c r="N63" s="103" t="e">
        <f t="shared" si="39"/>
        <v>#REF!</v>
      </c>
    </row>
    <row r="64" spans="1:14" ht="17.25" customHeight="1">
      <c r="A64" s="83"/>
      <c r="B64" s="94" t="e">
        <f>'Plan PREFEITURA'!#REF!</f>
        <v>#REF!</v>
      </c>
      <c r="C64" s="86" t="e">
        <f>'Plan PREFEITURA'!#REF!</f>
        <v>#REF!</v>
      </c>
      <c r="D64" s="32" t="e">
        <f>'Plan PREFEITURA'!#REF!</f>
        <v>#REF!</v>
      </c>
      <c r="E64" s="33" t="e">
        <f>'Plan PREFEITURA'!#REF!</f>
        <v>#REF!</v>
      </c>
      <c r="F64" s="34" t="e">
        <f>'Plan PREFEITURA'!#REF!</f>
        <v>#REF!</v>
      </c>
      <c r="G64" s="55" t="e">
        <f>'USO INTERNO CAIXA ANALISE'!I64</f>
        <v>#REF!</v>
      </c>
      <c r="H64" s="62" t="e">
        <f>'Plan PREFEITURA'!#REF!</f>
        <v>#REF!</v>
      </c>
      <c r="I64" s="62">
        <f t="shared" si="35"/>
        <v>0</v>
      </c>
      <c r="J64" s="101">
        <v>0</v>
      </c>
      <c r="K64" s="62" t="e">
        <f t="shared" si="36"/>
        <v>#REF!</v>
      </c>
      <c r="L64" s="68" t="e">
        <f t="shared" si="37"/>
        <v>#REF!</v>
      </c>
      <c r="M64" s="69" t="e">
        <f t="shared" si="38"/>
        <v>#REF!</v>
      </c>
      <c r="N64" s="103" t="e">
        <f t="shared" si="39"/>
        <v>#REF!</v>
      </c>
    </row>
    <row r="65" spans="1:14" ht="17.25" customHeight="1">
      <c r="A65" s="83"/>
      <c r="B65" s="93" t="e">
        <f>'Plan PREFEITURA'!#REF!</f>
        <v>#REF!</v>
      </c>
      <c r="C65" s="85" t="e">
        <f>'Plan PREFEITURA'!#REF!</f>
        <v>#REF!</v>
      </c>
      <c r="D65" s="47"/>
      <c r="E65" s="48"/>
      <c r="F65" s="49"/>
      <c r="G65" s="70" t="e">
        <f>'USO INTERNO CAIXA ANALISE'!I65</f>
        <v>#REF!</v>
      </c>
      <c r="H65" s="70" t="e">
        <f>SUM(H66:H71)</f>
        <v>#REF!</v>
      </c>
      <c r="I65" s="70"/>
      <c r="J65" s="70"/>
      <c r="K65" s="70" t="e">
        <f>SUM(K66:K71)</f>
        <v>#REF!</v>
      </c>
      <c r="L65" s="51"/>
      <c r="M65" s="52"/>
      <c r="N65" s="53"/>
    </row>
    <row r="66" spans="1:14" ht="17.25" customHeight="1">
      <c r="A66" s="83"/>
      <c r="B66" s="94" t="e">
        <f>'Plan PREFEITURA'!#REF!</f>
        <v>#REF!</v>
      </c>
      <c r="C66" s="86" t="e">
        <f>'Plan PREFEITURA'!#REF!</f>
        <v>#REF!</v>
      </c>
      <c r="D66" s="32" t="e">
        <f>'Plan PREFEITURA'!#REF!</f>
        <v>#REF!</v>
      </c>
      <c r="E66" s="33" t="e">
        <f>'Plan PREFEITURA'!#REF!</f>
        <v>#REF!</v>
      </c>
      <c r="F66" s="34" t="e">
        <f>'Plan PREFEITURA'!#REF!</f>
        <v>#REF!</v>
      </c>
      <c r="G66" s="55" t="e">
        <f>'USO INTERNO CAIXA ANALISE'!I66</f>
        <v>#REF!</v>
      </c>
      <c r="H66" s="62" t="e">
        <f>'Plan PREFEITURA'!#REF!</f>
        <v>#REF!</v>
      </c>
      <c r="I66" s="62">
        <f aca="true" t="shared" si="40" ref="I66:I71">J66-(J66*$L$4)</f>
        <v>0</v>
      </c>
      <c r="J66" s="101">
        <v>0</v>
      </c>
      <c r="K66" s="62" t="e">
        <f aca="true" t="shared" si="41" ref="K66:K71">F66*J66</f>
        <v>#REF!</v>
      </c>
      <c r="L66" s="68" t="e">
        <f aca="true" t="shared" si="42" ref="L66:L71">K66/H66-1</f>
        <v>#REF!</v>
      </c>
      <c r="M66" s="69" t="e">
        <f aca="true" t="shared" si="43" ref="M66:M71">IF(L66&lt;=0.2,"OK","Não OK")</f>
        <v>#REF!</v>
      </c>
      <c r="N66" s="103" t="e">
        <f aca="true" t="shared" si="44" ref="N66:N71">K66/$K$93</f>
        <v>#REF!</v>
      </c>
    </row>
    <row r="67" spans="1:14" ht="17.25" customHeight="1">
      <c r="A67" s="83"/>
      <c r="B67" s="94" t="e">
        <f>'Plan PREFEITURA'!#REF!</f>
        <v>#REF!</v>
      </c>
      <c r="C67" s="86" t="e">
        <f>'Plan PREFEITURA'!#REF!</f>
        <v>#REF!</v>
      </c>
      <c r="D67" s="32" t="e">
        <f>'Plan PREFEITURA'!#REF!</f>
        <v>#REF!</v>
      </c>
      <c r="E67" s="33" t="e">
        <f>'Plan PREFEITURA'!#REF!</f>
        <v>#REF!</v>
      </c>
      <c r="F67" s="34" t="e">
        <f>'Plan PREFEITURA'!#REF!</f>
        <v>#REF!</v>
      </c>
      <c r="G67" s="55" t="e">
        <f>'USO INTERNO CAIXA ANALISE'!I67</f>
        <v>#REF!</v>
      </c>
      <c r="H67" s="62" t="e">
        <f>'Plan PREFEITURA'!#REF!</f>
        <v>#REF!</v>
      </c>
      <c r="I67" s="62">
        <f t="shared" si="40"/>
        <v>0</v>
      </c>
      <c r="J67" s="101">
        <v>0</v>
      </c>
      <c r="K67" s="62" t="e">
        <f t="shared" si="41"/>
        <v>#REF!</v>
      </c>
      <c r="L67" s="68" t="e">
        <f t="shared" si="42"/>
        <v>#REF!</v>
      </c>
      <c r="M67" s="69" t="e">
        <f t="shared" si="43"/>
        <v>#REF!</v>
      </c>
      <c r="N67" s="103" t="e">
        <f t="shared" si="44"/>
        <v>#REF!</v>
      </c>
    </row>
    <row r="68" spans="1:14" ht="17.25" customHeight="1">
      <c r="A68" s="83"/>
      <c r="B68" s="94" t="e">
        <f>'Plan PREFEITURA'!#REF!</f>
        <v>#REF!</v>
      </c>
      <c r="C68" s="86" t="e">
        <f>'Plan PREFEITURA'!#REF!</f>
        <v>#REF!</v>
      </c>
      <c r="D68" s="32" t="e">
        <f>'Plan PREFEITURA'!#REF!</f>
        <v>#REF!</v>
      </c>
      <c r="E68" s="33" t="e">
        <f>'Plan PREFEITURA'!#REF!</f>
        <v>#REF!</v>
      </c>
      <c r="F68" s="34" t="e">
        <f>'Plan PREFEITURA'!#REF!</f>
        <v>#REF!</v>
      </c>
      <c r="G68" s="55" t="e">
        <f>'USO INTERNO CAIXA ANALISE'!I68</f>
        <v>#REF!</v>
      </c>
      <c r="H68" s="62" t="e">
        <f>'Plan PREFEITURA'!#REF!</f>
        <v>#REF!</v>
      </c>
      <c r="I68" s="62">
        <f t="shared" si="40"/>
        <v>0</v>
      </c>
      <c r="J68" s="101">
        <v>0</v>
      </c>
      <c r="K68" s="62" t="e">
        <f t="shared" si="41"/>
        <v>#REF!</v>
      </c>
      <c r="L68" s="68" t="e">
        <f t="shared" si="42"/>
        <v>#REF!</v>
      </c>
      <c r="M68" s="69" t="e">
        <f t="shared" si="43"/>
        <v>#REF!</v>
      </c>
      <c r="N68" s="103" t="e">
        <f t="shared" si="44"/>
        <v>#REF!</v>
      </c>
    </row>
    <row r="69" spans="1:14" ht="17.25" customHeight="1">
      <c r="A69" s="83"/>
      <c r="B69" s="94" t="e">
        <f>'Plan PREFEITURA'!#REF!</f>
        <v>#REF!</v>
      </c>
      <c r="C69" s="86" t="e">
        <f>'Plan PREFEITURA'!#REF!</f>
        <v>#REF!</v>
      </c>
      <c r="D69" s="32" t="e">
        <f>'Plan PREFEITURA'!#REF!</f>
        <v>#REF!</v>
      </c>
      <c r="E69" s="33" t="e">
        <f>'Plan PREFEITURA'!#REF!</f>
        <v>#REF!</v>
      </c>
      <c r="F69" s="34" t="e">
        <f>'Plan PREFEITURA'!#REF!</f>
        <v>#REF!</v>
      </c>
      <c r="G69" s="55" t="e">
        <f>'USO INTERNO CAIXA ANALISE'!I69</f>
        <v>#REF!</v>
      </c>
      <c r="H69" s="62" t="e">
        <f>'Plan PREFEITURA'!#REF!</f>
        <v>#REF!</v>
      </c>
      <c r="I69" s="62">
        <f t="shared" si="40"/>
        <v>0</v>
      </c>
      <c r="J69" s="101">
        <v>0</v>
      </c>
      <c r="K69" s="62" t="e">
        <f t="shared" si="41"/>
        <v>#REF!</v>
      </c>
      <c r="L69" s="68" t="e">
        <f t="shared" si="42"/>
        <v>#REF!</v>
      </c>
      <c r="M69" s="69" t="e">
        <f t="shared" si="43"/>
        <v>#REF!</v>
      </c>
      <c r="N69" s="103" t="e">
        <f t="shared" si="44"/>
        <v>#REF!</v>
      </c>
    </row>
    <row r="70" spans="1:14" ht="17.25" customHeight="1">
      <c r="A70" s="83"/>
      <c r="B70" s="94" t="e">
        <f>'Plan PREFEITURA'!#REF!</f>
        <v>#REF!</v>
      </c>
      <c r="C70" s="86" t="e">
        <f>'Plan PREFEITURA'!#REF!</f>
        <v>#REF!</v>
      </c>
      <c r="D70" s="32" t="e">
        <f>'Plan PREFEITURA'!#REF!</f>
        <v>#REF!</v>
      </c>
      <c r="E70" s="33" t="e">
        <f>'Plan PREFEITURA'!#REF!</f>
        <v>#REF!</v>
      </c>
      <c r="F70" s="34" t="e">
        <f>'Plan PREFEITURA'!#REF!</f>
        <v>#REF!</v>
      </c>
      <c r="G70" s="55" t="e">
        <f>'USO INTERNO CAIXA ANALISE'!I70</f>
        <v>#REF!</v>
      </c>
      <c r="H70" s="62" t="e">
        <f>'Plan PREFEITURA'!#REF!</f>
        <v>#REF!</v>
      </c>
      <c r="I70" s="62">
        <f t="shared" si="40"/>
        <v>0</v>
      </c>
      <c r="J70" s="101">
        <v>0</v>
      </c>
      <c r="K70" s="62" t="e">
        <f t="shared" si="41"/>
        <v>#REF!</v>
      </c>
      <c r="L70" s="68" t="e">
        <f t="shared" si="42"/>
        <v>#REF!</v>
      </c>
      <c r="M70" s="69" t="e">
        <f t="shared" si="43"/>
        <v>#REF!</v>
      </c>
      <c r="N70" s="103" t="e">
        <f t="shared" si="44"/>
        <v>#REF!</v>
      </c>
    </row>
    <row r="71" spans="1:14" ht="17.25" customHeight="1">
      <c r="A71" s="83"/>
      <c r="B71" s="94" t="e">
        <f>'Plan PREFEITURA'!#REF!</f>
        <v>#REF!</v>
      </c>
      <c r="C71" s="86" t="e">
        <f>'Plan PREFEITURA'!#REF!</f>
        <v>#REF!</v>
      </c>
      <c r="D71" s="32" t="e">
        <f>'Plan PREFEITURA'!#REF!</f>
        <v>#REF!</v>
      </c>
      <c r="E71" s="33" t="e">
        <f>'Plan PREFEITURA'!#REF!</f>
        <v>#REF!</v>
      </c>
      <c r="F71" s="34" t="e">
        <f>'Plan PREFEITURA'!#REF!</f>
        <v>#REF!</v>
      </c>
      <c r="G71" s="55" t="e">
        <f>'USO INTERNO CAIXA ANALISE'!I71</f>
        <v>#REF!</v>
      </c>
      <c r="H71" s="62" t="e">
        <f>'Plan PREFEITURA'!#REF!</f>
        <v>#REF!</v>
      </c>
      <c r="I71" s="62">
        <f t="shared" si="40"/>
        <v>0</v>
      </c>
      <c r="J71" s="101">
        <v>0</v>
      </c>
      <c r="K71" s="62" t="e">
        <f t="shared" si="41"/>
        <v>#REF!</v>
      </c>
      <c r="L71" s="68" t="e">
        <f t="shared" si="42"/>
        <v>#REF!</v>
      </c>
      <c r="M71" s="69" t="e">
        <f t="shared" si="43"/>
        <v>#REF!</v>
      </c>
      <c r="N71" s="103" t="e">
        <f t="shared" si="44"/>
        <v>#REF!</v>
      </c>
    </row>
    <row r="72" spans="1:14" ht="17.25" customHeight="1">
      <c r="A72" s="83"/>
      <c r="B72" s="93" t="e">
        <f>'Plan PREFEITURA'!#REF!</f>
        <v>#REF!</v>
      </c>
      <c r="C72" s="85" t="e">
        <f>'Plan PREFEITURA'!#REF!</f>
        <v>#REF!</v>
      </c>
      <c r="D72" s="47"/>
      <c r="E72" s="48"/>
      <c r="F72" s="49"/>
      <c r="G72" s="70" t="e">
        <f>'USO INTERNO CAIXA ANALISE'!I72</f>
        <v>#REF!</v>
      </c>
      <c r="H72" s="70" t="e">
        <f>SUM(H73:H78)</f>
        <v>#REF!</v>
      </c>
      <c r="I72" s="70"/>
      <c r="J72" s="70"/>
      <c r="K72" s="70" t="e">
        <f>SUM(K73:K78)</f>
        <v>#REF!</v>
      </c>
      <c r="L72" s="51"/>
      <c r="M72" s="52"/>
      <c r="N72" s="53"/>
    </row>
    <row r="73" spans="1:14" ht="17.25" customHeight="1">
      <c r="A73" s="83"/>
      <c r="B73" s="94" t="e">
        <f>'Plan PREFEITURA'!#REF!</f>
        <v>#REF!</v>
      </c>
      <c r="C73" s="86" t="e">
        <f>'Plan PREFEITURA'!#REF!</f>
        <v>#REF!</v>
      </c>
      <c r="D73" s="32" t="e">
        <f>'Plan PREFEITURA'!#REF!</f>
        <v>#REF!</v>
      </c>
      <c r="E73" s="33" t="e">
        <f>'Plan PREFEITURA'!#REF!</f>
        <v>#REF!</v>
      </c>
      <c r="F73" s="34" t="e">
        <f>'Plan PREFEITURA'!#REF!</f>
        <v>#REF!</v>
      </c>
      <c r="G73" s="55" t="e">
        <f>'USO INTERNO CAIXA ANALISE'!I73</f>
        <v>#REF!</v>
      </c>
      <c r="H73" s="62" t="e">
        <f>'Plan PREFEITURA'!#REF!</f>
        <v>#REF!</v>
      </c>
      <c r="I73" s="62">
        <f aca="true" t="shared" si="45" ref="I73:I78">J73-(J73*$L$4)</f>
        <v>0</v>
      </c>
      <c r="J73" s="101">
        <v>0</v>
      </c>
      <c r="K73" s="62" t="e">
        <f aca="true" t="shared" si="46" ref="K73:K78">F73*J73</f>
        <v>#REF!</v>
      </c>
      <c r="L73" s="68" t="e">
        <f aca="true" t="shared" si="47" ref="L73:L78">K73/H73-1</f>
        <v>#REF!</v>
      </c>
      <c r="M73" s="69" t="e">
        <f aca="true" t="shared" si="48" ref="M73:M78">IF(L73&lt;=0.2,"OK","Não OK")</f>
        <v>#REF!</v>
      </c>
      <c r="N73" s="103" t="e">
        <f aca="true" t="shared" si="49" ref="N73:N78">K73/$K$93</f>
        <v>#REF!</v>
      </c>
    </row>
    <row r="74" spans="1:14" ht="17.25" customHeight="1">
      <c r="A74" s="83"/>
      <c r="B74" s="94" t="e">
        <f>'Plan PREFEITURA'!#REF!</f>
        <v>#REF!</v>
      </c>
      <c r="C74" s="86" t="e">
        <f>'Plan PREFEITURA'!#REF!</f>
        <v>#REF!</v>
      </c>
      <c r="D74" s="32" t="e">
        <f>'Plan PREFEITURA'!#REF!</f>
        <v>#REF!</v>
      </c>
      <c r="E74" s="33" t="e">
        <f>'Plan PREFEITURA'!#REF!</f>
        <v>#REF!</v>
      </c>
      <c r="F74" s="34" t="e">
        <f>'Plan PREFEITURA'!#REF!</f>
        <v>#REF!</v>
      </c>
      <c r="G74" s="55" t="e">
        <f>'USO INTERNO CAIXA ANALISE'!I74</f>
        <v>#REF!</v>
      </c>
      <c r="H74" s="62" t="e">
        <f>'Plan PREFEITURA'!#REF!</f>
        <v>#REF!</v>
      </c>
      <c r="I74" s="62">
        <f t="shared" si="45"/>
        <v>0</v>
      </c>
      <c r="J74" s="101">
        <v>0</v>
      </c>
      <c r="K74" s="62" t="e">
        <f t="shared" si="46"/>
        <v>#REF!</v>
      </c>
      <c r="L74" s="68" t="e">
        <f t="shared" si="47"/>
        <v>#REF!</v>
      </c>
      <c r="M74" s="69" t="e">
        <f t="shared" si="48"/>
        <v>#REF!</v>
      </c>
      <c r="N74" s="103" t="e">
        <f t="shared" si="49"/>
        <v>#REF!</v>
      </c>
    </row>
    <row r="75" spans="1:14" ht="17.25" customHeight="1">
      <c r="A75" s="83"/>
      <c r="B75" s="94" t="e">
        <f>'Plan PREFEITURA'!#REF!</f>
        <v>#REF!</v>
      </c>
      <c r="C75" s="86" t="e">
        <f>'Plan PREFEITURA'!#REF!</f>
        <v>#REF!</v>
      </c>
      <c r="D75" s="32" t="e">
        <f>'Plan PREFEITURA'!#REF!</f>
        <v>#REF!</v>
      </c>
      <c r="E75" s="33" t="e">
        <f>'Plan PREFEITURA'!#REF!</f>
        <v>#REF!</v>
      </c>
      <c r="F75" s="34" t="e">
        <f>'Plan PREFEITURA'!#REF!</f>
        <v>#REF!</v>
      </c>
      <c r="G75" s="55" t="e">
        <f>'USO INTERNO CAIXA ANALISE'!I75</f>
        <v>#REF!</v>
      </c>
      <c r="H75" s="62" t="e">
        <f>'Plan PREFEITURA'!#REF!</f>
        <v>#REF!</v>
      </c>
      <c r="I75" s="62">
        <f t="shared" si="45"/>
        <v>0</v>
      </c>
      <c r="J75" s="101">
        <v>0</v>
      </c>
      <c r="K75" s="62" t="e">
        <f t="shared" si="46"/>
        <v>#REF!</v>
      </c>
      <c r="L75" s="68" t="e">
        <f t="shared" si="47"/>
        <v>#REF!</v>
      </c>
      <c r="M75" s="69" t="e">
        <f t="shared" si="48"/>
        <v>#REF!</v>
      </c>
      <c r="N75" s="103" t="e">
        <f t="shared" si="49"/>
        <v>#REF!</v>
      </c>
    </row>
    <row r="76" spans="1:14" ht="17.25" customHeight="1">
      <c r="A76" s="83"/>
      <c r="B76" s="94" t="e">
        <f>'Plan PREFEITURA'!#REF!</f>
        <v>#REF!</v>
      </c>
      <c r="C76" s="86" t="e">
        <f>'Plan PREFEITURA'!#REF!</f>
        <v>#REF!</v>
      </c>
      <c r="D76" s="32" t="e">
        <f>'Plan PREFEITURA'!#REF!</f>
        <v>#REF!</v>
      </c>
      <c r="E76" s="33" t="e">
        <f>'Plan PREFEITURA'!#REF!</f>
        <v>#REF!</v>
      </c>
      <c r="F76" s="34" t="e">
        <f>'Plan PREFEITURA'!#REF!</f>
        <v>#REF!</v>
      </c>
      <c r="G76" s="55" t="e">
        <f>'USO INTERNO CAIXA ANALISE'!I76</f>
        <v>#REF!</v>
      </c>
      <c r="H76" s="62" t="e">
        <f>'Plan PREFEITURA'!#REF!</f>
        <v>#REF!</v>
      </c>
      <c r="I76" s="62">
        <f t="shared" si="45"/>
        <v>0</v>
      </c>
      <c r="J76" s="101">
        <v>0</v>
      </c>
      <c r="K76" s="62" t="e">
        <f t="shared" si="46"/>
        <v>#REF!</v>
      </c>
      <c r="L76" s="68" t="e">
        <f t="shared" si="47"/>
        <v>#REF!</v>
      </c>
      <c r="M76" s="69" t="e">
        <f t="shared" si="48"/>
        <v>#REF!</v>
      </c>
      <c r="N76" s="103" t="e">
        <f t="shared" si="49"/>
        <v>#REF!</v>
      </c>
    </row>
    <row r="77" spans="1:14" ht="17.25" customHeight="1">
      <c r="A77" s="83"/>
      <c r="B77" s="94" t="e">
        <f>'Plan PREFEITURA'!#REF!</f>
        <v>#REF!</v>
      </c>
      <c r="C77" s="86" t="e">
        <f>'Plan PREFEITURA'!#REF!</f>
        <v>#REF!</v>
      </c>
      <c r="D77" s="32" t="e">
        <f>'Plan PREFEITURA'!#REF!</f>
        <v>#REF!</v>
      </c>
      <c r="E77" s="33" t="e">
        <f>'Plan PREFEITURA'!#REF!</f>
        <v>#REF!</v>
      </c>
      <c r="F77" s="34" t="e">
        <f>'Plan PREFEITURA'!#REF!</f>
        <v>#REF!</v>
      </c>
      <c r="G77" s="55" t="e">
        <f>'USO INTERNO CAIXA ANALISE'!I77</f>
        <v>#REF!</v>
      </c>
      <c r="H77" s="62" t="e">
        <f>'Plan PREFEITURA'!#REF!</f>
        <v>#REF!</v>
      </c>
      <c r="I77" s="62">
        <f t="shared" si="45"/>
        <v>0</v>
      </c>
      <c r="J77" s="101">
        <v>0</v>
      </c>
      <c r="K77" s="62" t="e">
        <f t="shared" si="46"/>
        <v>#REF!</v>
      </c>
      <c r="L77" s="68" t="e">
        <f t="shared" si="47"/>
        <v>#REF!</v>
      </c>
      <c r="M77" s="69" t="e">
        <f t="shared" si="48"/>
        <v>#REF!</v>
      </c>
      <c r="N77" s="103" t="e">
        <f t="shared" si="49"/>
        <v>#REF!</v>
      </c>
    </row>
    <row r="78" spans="1:14" ht="17.25" customHeight="1">
      <c r="A78" s="83"/>
      <c r="B78" s="94" t="e">
        <f>'Plan PREFEITURA'!#REF!</f>
        <v>#REF!</v>
      </c>
      <c r="C78" s="86" t="e">
        <f>'Plan PREFEITURA'!#REF!</f>
        <v>#REF!</v>
      </c>
      <c r="D78" s="32" t="e">
        <f>'Plan PREFEITURA'!#REF!</f>
        <v>#REF!</v>
      </c>
      <c r="E78" s="33" t="e">
        <f>'Plan PREFEITURA'!#REF!</f>
        <v>#REF!</v>
      </c>
      <c r="F78" s="34" t="e">
        <f>'Plan PREFEITURA'!#REF!</f>
        <v>#REF!</v>
      </c>
      <c r="G78" s="55" t="e">
        <f>'USO INTERNO CAIXA ANALISE'!I78</f>
        <v>#REF!</v>
      </c>
      <c r="H78" s="62" t="e">
        <f>'Plan PREFEITURA'!#REF!</f>
        <v>#REF!</v>
      </c>
      <c r="I78" s="62">
        <f t="shared" si="45"/>
        <v>0</v>
      </c>
      <c r="J78" s="101">
        <v>0</v>
      </c>
      <c r="K78" s="62" t="e">
        <f t="shared" si="46"/>
        <v>#REF!</v>
      </c>
      <c r="L78" s="68" t="e">
        <f t="shared" si="47"/>
        <v>#REF!</v>
      </c>
      <c r="M78" s="69" t="e">
        <f t="shared" si="48"/>
        <v>#REF!</v>
      </c>
      <c r="N78" s="103" t="e">
        <f t="shared" si="49"/>
        <v>#REF!</v>
      </c>
    </row>
    <row r="79" spans="1:14" ht="17.25" customHeight="1">
      <c r="A79" s="83"/>
      <c r="B79" s="93" t="e">
        <f>'Plan PREFEITURA'!#REF!</f>
        <v>#REF!</v>
      </c>
      <c r="C79" s="85" t="e">
        <f>'Plan PREFEITURA'!#REF!</f>
        <v>#REF!</v>
      </c>
      <c r="D79" s="47"/>
      <c r="E79" s="48"/>
      <c r="F79" s="49"/>
      <c r="G79" s="70" t="e">
        <f>'USO INTERNO CAIXA ANALISE'!I79</f>
        <v>#REF!</v>
      </c>
      <c r="H79" s="70" t="e">
        <f>SUM(H80:H85)</f>
        <v>#REF!</v>
      </c>
      <c r="I79" s="70"/>
      <c r="J79" s="70"/>
      <c r="K79" s="70" t="e">
        <f>SUM(K80:K85)</f>
        <v>#REF!</v>
      </c>
      <c r="L79" s="51"/>
      <c r="M79" s="52"/>
      <c r="N79" s="53"/>
    </row>
    <row r="80" spans="1:14" ht="17.25" customHeight="1">
      <c r="A80" s="83"/>
      <c r="B80" s="94" t="e">
        <f>'Plan PREFEITURA'!#REF!</f>
        <v>#REF!</v>
      </c>
      <c r="C80" s="86" t="e">
        <f>'Plan PREFEITURA'!#REF!</f>
        <v>#REF!</v>
      </c>
      <c r="D80" s="32" t="e">
        <f>'Plan PREFEITURA'!#REF!</f>
        <v>#REF!</v>
      </c>
      <c r="E80" s="33" t="e">
        <f>'Plan PREFEITURA'!#REF!</f>
        <v>#REF!</v>
      </c>
      <c r="F80" s="34" t="e">
        <f>'Plan PREFEITURA'!#REF!</f>
        <v>#REF!</v>
      </c>
      <c r="G80" s="55" t="e">
        <f>'USO INTERNO CAIXA ANALISE'!I80</f>
        <v>#REF!</v>
      </c>
      <c r="H80" s="62" t="e">
        <f>'Plan PREFEITURA'!#REF!</f>
        <v>#REF!</v>
      </c>
      <c r="I80" s="62">
        <f aca="true" t="shared" si="50" ref="I80:I85">J80-(J80*$L$4)</f>
        <v>0</v>
      </c>
      <c r="J80" s="101">
        <v>0</v>
      </c>
      <c r="K80" s="62" t="e">
        <f aca="true" t="shared" si="51" ref="K80:K85">F80*J80</f>
        <v>#REF!</v>
      </c>
      <c r="L80" s="68" t="e">
        <f aca="true" t="shared" si="52" ref="L80:L85">K80/H80-1</f>
        <v>#REF!</v>
      </c>
      <c r="M80" s="69" t="e">
        <f aca="true" t="shared" si="53" ref="M80:M85">IF(L80&lt;=0.2,"OK","Não OK")</f>
        <v>#REF!</v>
      </c>
      <c r="N80" s="103" t="e">
        <f aca="true" t="shared" si="54" ref="N80:N85">K80/$K$93</f>
        <v>#REF!</v>
      </c>
    </row>
    <row r="81" spans="1:14" ht="17.25" customHeight="1">
      <c r="A81" s="83"/>
      <c r="B81" s="94" t="e">
        <f>'Plan PREFEITURA'!#REF!</f>
        <v>#REF!</v>
      </c>
      <c r="C81" s="86" t="e">
        <f>'Plan PREFEITURA'!#REF!</f>
        <v>#REF!</v>
      </c>
      <c r="D81" s="32" t="e">
        <f>'Plan PREFEITURA'!#REF!</f>
        <v>#REF!</v>
      </c>
      <c r="E81" s="33" t="e">
        <f>'Plan PREFEITURA'!#REF!</f>
        <v>#REF!</v>
      </c>
      <c r="F81" s="34" t="e">
        <f>'Plan PREFEITURA'!#REF!</f>
        <v>#REF!</v>
      </c>
      <c r="G81" s="55" t="e">
        <f>'USO INTERNO CAIXA ANALISE'!I81</f>
        <v>#REF!</v>
      </c>
      <c r="H81" s="62" t="e">
        <f>'Plan PREFEITURA'!#REF!</f>
        <v>#REF!</v>
      </c>
      <c r="I81" s="62">
        <f t="shared" si="50"/>
        <v>0</v>
      </c>
      <c r="J81" s="101">
        <v>0</v>
      </c>
      <c r="K81" s="62" t="e">
        <f t="shared" si="51"/>
        <v>#REF!</v>
      </c>
      <c r="L81" s="68" t="e">
        <f t="shared" si="52"/>
        <v>#REF!</v>
      </c>
      <c r="M81" s="69" t="e">
        <f t="shared" si="53"/>
        <v>#REF!</v>
      </c>
      <c r="N81" s="103" t="e">
        <f t="shared" si="54"/>
        <v>#REF!</v>
      </c>
    </row>
    <row r="82" spans="1:14" ht="17.25" customHeight="1">
      <c r="A82" s="83"/>
      <c r="B82" s="94" t="e">
        <f>'Plan PREFEITURA'!#REF!</f>
        <v>#REF!</v>
      </c>
      <c r="C82" s="86" t="e">
        <f>'Plan PREFEITURA'!#REF!</f>
        <v>#REF!</v>
      </c>
      <c r="D82" s="32" t="e">
        <f>'Plan PREFEITURA'!#REF!</f>
        <v>#REF!</v>
      </c>
      <c r="E82" s="33" t="e">
        <f>'Plan PREFEITURA'!#REF!</f>
        <v>#REF!</v>
      </c>
      <c r="F82" s="34" t="e">
        <f>'Plan PREFEITURA'!#REF!</f>
        <v>#REF!</v>
      </c>
      <c r="G82" s="55" t="e">
        <f>'USO INTERNO CAIXA ANALISE'!I82</f>
        <v>#REF!</v>
      </c>
      <c r="H82" s="62" t="e">
        <f>'Plan PREFEITURA'!#REF!</f>
        <v>#REF!</v>
      </c>
      <c r="I82" s="62">
        <f t="shared" si="50"/>
        <v>0</v>
      </c>
      <c r="J82" s="101">
        <v>0</v>
      </c>
      <c r="K82" s="62" t="e">
        <f t="shared" si="51"/>
        <v>#REF!</v>
      </c>
      <c r="L82" s="68" t="e">
        <f t="shared" si="52"/>
        <v>#REF!</v>
      </c>
      <c r="M82" s="69" t="e">
        <f t="shared" si="53"/>
        <v>#REF!</v>
      </c>
      <c r="N82" s="103" t="e">
        <f t="shared" si="54"/>
        <v>#REF!</v>
      </c>
    </row>
    <row r="83" spans="1:14" ht="17.25" customHeight="1">
      <c r="A83" s="83"/>
      <c r="B83" s="94" t="e">
        <f>'Plan PREFEITURA'!#REF!</f>
        <v>#REF!</v>
      </c>
      <c r="C83" s="86" t="e">
        <f>'Plan PREFEITURA'!#REF!</f>
        <v>#REF!</v>
      </c>
      <c r="D83" s="32" t="e">
        <f>'Plan PREFEITURA'!#REF!</f>
        <v>#REF!</v>
      </c>
      <c r="E83" s="33" t="e">
        <f>'Plan PREFEITURA'!#REF!</f>
        <v>#REF!</v>
      </c>
      <c r="F83" s="34" t="e">
        <f>'Plan PREFEITURA'!#REF!</f>
        <v>#REF!</v>
      </c>
      <c r="G83" s="55" t="e">
        <f>'USO INTERNO CAIXA ANALISE'!I83</f>
        <v>#REF!</v>
      </c>
      <c r="H83" s="62" t="e">
        <f>'Plan PREFEITURA'!#REF!</f>
        <v>#REF!</v>
      </c>
      <c r="I83" s="62">
        <f t="shared" si="50"/>
        <v>0</v>
      </c>
      <c r="J83" s="101">
        <v>0</v>
      </c>
      <c r="K83" s="62" t="e">
        <f t="shared" si="51"/>
        <v>#REF!</v>
      </c>
      <c r="L83" s="68" t="e">
        <f t="shared" si="52"/>
        <v>#REF!</v>
      </c>
      <c r="M83" s="69" t="e">
        <f t="shared" si="53"/>
        <v>#REF!</v>
      </c>
      <c r="N83" s="103" t="e">
        <f t="shared" si="54"/>
        <v>#REF!</v>
      </c>
    </row>
    <row r="84" spans="1:14" ht="17.25" customHeight="1">
      <c r="A84" s="83"/>
      <c r="B84" s="94" t="e">
        <f>'Plan PREFEITURA'!#REF!</f>
        <v>#REF!</v>
      </c>
      <c r="C84" s="86" t="e">
        <f>'Plan PREFEITURA'!#REF!</f>
        <v>#REF!</v>
      </c>
      <c r="D84" s="32" t="e">
        <f>'Plan PREFEITURA'!#REF!</f>
        <v>#REF!</v>
      </c>
      <c r="E84" s="33" t="e">
        <f>'Plan PREFEITURA'!#REF!</f>
        <v>#REF!</v>
      </c>
      <c r="F84" s="34" t="e">
        <f>'Plan PREFEITURA'!#REF!</f>
        <v>#REF!</v>
      </c>
      <c r="G84" s="55" t="e">
        <f>'USO INTERNO CAIXA ANALISE'!I84</f>
        <v>#REF!</v>
      </c>
      <c r="H84" s="62" t="e">
        <f>'Plan PREFEITURA'!#REF!</f>
        <v>#REF!</v>
      </c>
      <c r="I84" s="62">
        <f t="shared" si="50"/>
        <v>0</v>
      </c>
      <c r="J84" s="101">
        <v>0</v>
      </c>
      <c r="K84" s="62" t="e">
        <f t="shared" si="51"/>
        <v>#REF!</v>
      </c>
      <c r="L84" s="68" t="e">
        <f t="shared" si="52"/>
        <v>#REF!</v>
      </c>
      <c r="M84" s="69" t="e">
        <f t="shared" si="53"/>
        <v>#REF!</v>
      </c>
      <c r="N84" s="103" t="e">
        <f t="shared" si="54"/>
        <v>#REF!</v>
      </c>
    </row>
    <row r="85" spans="1:14" ht="17.25" customHeight="1">
      <c r="A85" s="83"/>
      <c r="B85" s="94" t="e">
        <f>'Plan PREFEITURA'!#REF!</f>
        <v>#REF!</v>
      </c>
      <c r="C85" s="86" t="e">
        <f>'Plan PREFEITURA'!#REF!</f>
        <v>#REF!</v>
      </c>
      <c r="D85" s="32" t="e">
        <f>'Plan PREFEITURA'!#REF!</f>
        <v>#REF!</v>
      </c>
      <c r="E85" s="33" t="e">
        <f>'Plan PREFEITURA'!#REF!</f>
        <v>#REF!</v>
      </c>
      <c r="F85" s="34" t="e">
        <f>'Plan PREFEITURA'!#REF!</f>
        <v>#REF!</v>
      </c>
      <c r="G85" s="55" t="e">
        <f>'USO INTERNO CAIXA ANALISE'!I85</f>
        <v>#REF!</v>
      </c>
      <c r="H85" s="62" t="e">
        <f>'Plan PREFEITURA'!#REF!</f>
        <v>#REF!</v>
      </c>
      <c r="I85" s="62">
        <f t="shared" si="50"/>
        <v>0</v>
      </c>
      <c r="J85" s="101">
        <v>0</v>
      </c>
      <c r="K85" s="62" t="e">
        <f t="shared" si="51"/>
        <v>#REF!</v>
      </c>
      <c r="L85" s="68" t="e">
        <f t="shared" si="52"/>
        <v>#REF!</v>
      </c>
      <c r="M85" s="69" t="e">
        <f t="shared" si="53"/>
        <v>#REF!</v>
      </c>
      <c r="N85" s="103" t="e">
        <f t="shared" si="54"/>
        <v>#REF!</v>
      </c>
    </row>
    <row r="86" spans="1:14" ht="17.25" customHeight="1">
      <c r="A86" s="83"/>
      <c r="B86" s="93" t="e">
        <f>'Plan PREFEITURA'!#REF!</f>
        <v>#REF!</v>
      </c>
      <c r="C86" s="85" t="e">
        <f>'Plan PREFEITURA'!#REF!</f>
        <v>#REF!</v>
      </c>
      <c r="D86" s="47"/>
      <c r="E86" s="48"/>
      <c r="F86" s="49"/>
      <c r="G86" s="70" t="e">
        <f>'USO INTERNO CAIXA ANALISE'!I86</f>
        <v>#REF!</v>
      </c>
      <c r="H86" s="70" t="e">
        <f>SUM(H87:H92)</f>
        <v>#REF!</v>
      </c>
      <c r="I86" s="70"/>
      <c r="J86" s="70"/>
      <c r="K86" s="70" t="e">
        <f>SUM(K87:K92)</f>
        <v>#REF!</v>
      </c>
      <c r="L86" s="51"/>
      <c r="M86" s="52"/>
      <c r="N86" s="53"/>
    </row>
    <row r="87" spans="1:14" ht="17.25" customHeight="1">
      <c r="A87" s="83"/>
      <c r="B87" s="94" t="e">
        <f>'Plan PREFEITURA'!#REF!</f>
        <v>#REF!</v>
      </c>
      <c r="C87" s="86" t="e">
        <f>'Plan PREFEITURA'!#REF!</f>
        <v>#REF!</v>
      </c>
      <c r="D87" s="32" t="e">
        <f>'Plan PREFEITURA'!#REF!</f>
        <v>#REF!</v>
      </c>
      <c r="E87" s="33" t="e">
        <f>'Plan PREFEITURA'!#REF!</f>
        <v>#REF!</v>
      </c>
      <c r="F87" s="34" t="e">
        <f>'Plan PREFEITURA'!#REF!</f>
        <v>#REF!</v>
      </c>
      <c r="G87" s="55" t="e">
        <f>'USO INTERNO CAIXA ANALISE'!I87</f>
        <v>#REF!</v>
      </c>
      <c r="H87" s="62" t="e">
        <f>'Plan PREFEITURA'!#REF!</f>
        <v>#REF!</v>
      </c>
      <c r="I87" s="62">
        <f aca="true" t="shared" si="55" ref="I87:I92">J87-(J87*$L$4)</f>
        <v>0</v>
      </c>
      <c r="J87" s="101">
        <v>0</v>
      </c>
      <c r="K87" s="62" t="e">
        <f aca="true" t="shared" si="56" ref="K87:K92">F87*J87</f>
        <v>#REF!</v>
      </c>
      <c r="L87" s="68" t="e">
        <f aca="true" t="shared" si="57" ref="L87:L93">K87/H87-1</f>
        <v>#REF!</v>
      </c>
      <c r="M87" s="69" t="e">
        <f aca="true" t="shared" si="58" ref="M87:M92">IF(L87&lt;=0.2,"OK","Não OK")</f>
        <v>#REF!</v>
      </c>
      <c r="N87" s="103" t="e">
        <f aca="true" t="shared" si="59" ref="N87:N92">K87/$K$93</f>
        <v>#REF!</v>
      </c>
    </row>
    <row r="88" spans="1:14" ht="17.25" customHeight="1">
      <c r="A88" s="83"/>
      <c r="B88" s="94" t="e">
        <f>'Plan PREFEITURA'!#REF!</f>
        <v>#REF!</v>
      </c>
      <c r="C88" s="86" t="e">
        <f>'Plan PREFEITURA'!#REF!</f>
        <v>#REF!</v>
      </c>
      <c r="D88" s="32" t="e">
        <f>'Plan PREFEITURA'!#REF!</f>
        <v>#REF!</v>
      </c>
      <c r="E88" s="33" t="e">
        <f>'Plan PREFEITURA'!#REF!</f>
        <v>#REF!</v>
      </c>
      <c r="F88" s="34" t="e">
        <f>'Plan PREFEITURA'!#REF!</f>
        <v>#REF!</v>
      </c>
      <c r="G88" s="55" t="e">
        <f>'USO INTERNO CAIXA ANALISE'!I88</f>
        <v>#REF!</v>
      </c>
      <c r="H88" s="62" t="e">
        <f>'Plan PREFEITURA'!#REF!</f>
        <v>#REF!</v>
      </c>
      <c r="I88" s="62">
        <f t="shared" si="55"/>
        <v>0</v>
      </c>
      <c r="J88" s="101">
        <v>0</v>
      </c>
      <c r="K88" s="62" t="e">
        <f t="shared" si="56"/>
        <v>#REF!</v>
      </c>
      <c r="L88" s="68" t="e">
        <f t="shared" si="57"/>
        <v>#REF!</v>
      </c>
      <c r="M88" s="69" t="e">
        <f t="shared" si="58"/>
        <v>#REF!</v>
      </c>
      <c r="N88" s="103" t="e">
        <f t="shared" si="59"/>
        <v>#REF!</v>
      </c>
    </row>
    <row r="89" spans="1:14" ht="17.25" customHeight="1">
      <c r="A89" s="83"/>
      <c r="B89" s="94" t="e">
        <f>'Plan PREFEITURA'!#REF!</f>
        <v>#REF!</v>
      </c>
      <c r="C89" s="86" t="e">
        <f>'Plan PREFEITURA'!#REF!</f>
        <v>#REF!</v>
      </c>
      <c r="D89" s="32" t="e">
        <f>'Plan PREFEITURA'!#REF!</f>
        <v>#REF!</v>
      </c>
      <c r="E89" s="33" t="e">
        <f>'Plan PREFEITURA'!#REF!</f>
        <v>#REF!</v>
      </c>
      <c r="F89" s="34" t="e">
        <f>'Plan PREFEITURA'!#REF!</f>
        <v>#REF!</v>
      </c>
      <c r="G89" s="55" t="e">
        <f>'USO INTERNO CAIXA ANALISE'!I89</f>
        <v>#REF!</v>
      </c>
      <c r="H89" s="62" t="e">
        <f>'Plan PREFEITURA'!#REF!</f>
        <v>#REF!</v>
      </c>
      <c r="I89" s="62">
        <f t="shared" si="55"/>
        <v>0</v>
      </c>
      <c r="J89" s="101">
        <v>0</v>
      </c>
      <c r="K89" s="62" t="e">
        <f t="shared" si="56"/>
        <v>#REF!</v>
      </c>
      <c r="L89" s="68" t="e">
        <f t="shared" si="57"/>
        <v>#REF!</v>
      </c>
      <c r="M89" s="69" t="e">
        <f t="shared" si="58"/>
        <v>#REF!</v>
      </c>
      <c r="N89" s="103" t="e">
        <f t="shared" si="59"/>
        <v>#REF!</v>
      </c>
    </row>
    <row r="90" spans="1:14" ht="17.25" customHeight="1">
      <c r="A90" s="151"/>
      <c r="B90" s="94" t="e">
        <f>'Plan PREFEITURA'!#REF!</f>
        <v>#REF!</v>
      </c>
      <c r="C90" s="86" t="e">
        <f>'Plan PREFEITURA'!#REF!</f>
        <v>#REF!</v>
      </c>
      <c r="D90" s="32" t="e">
        <f>'Plan PREFEITURA'!#REF!</f>
        <v>#REF!</v>
      </c>
      <c r="E90" s="33" t="e">
        <f>'Plan PREFEITURA'!#REF!</f>
        <v>#REF!</v>
      </c>
      <c r="F90" s="34" t="e">
        <f>'Plan PREFEITURA'!#REF!</f>
        <v>#REF!</v>
      </c>
      <c r="G90" s="55" t="e">
        <f>'USO INTERNO CAIXA ANALISE'!I90</f>
        <v>#REF!</v>
      </c>
      <c r="H90" s="62" t="e">
        <f>'Plan PREFEITURA'!#REF!</f>
        <v>#REF!</v>
      </c>
      <c r="I90" s="62">
        <f t="shared" si="55"/>
        <v>0</v>
      </c>
      <c r="J90" s="101">
        <v>0</v>
      </c>
      <c r="K90" s="62" t="e">
        <f t="shared" si="56"/>
        <v>#REF!</v>
      </c>
      <c r="L90" s="68" t="e">
        <f t="shared" si="57"/>
        <v>#REF!</v>
      </c>
      <c r="M90" s="69" t="e">
        <f t="shared" si="58"/>
        <v>#REF!</v>
      </c>
      <c r="N90" s="103" t="e">
        <f t="shared" si="59"/>
        <v>#REF!</v>
      </c>
    </row>
    <row r="91" spans="1:14" ht="17.25" customHeight="1">
      <c r="A91" s="151"/>
      <c r="B91" s="94" t="e">
        <f>'Plan PREFEITURA'!#REF!</f>
        <v>#REF!</v>
      </c>
      <c r="C91" s="86" t="e">
        <f>'Plan PREFEITURA'!#REF!</f>
        <v>#REF!</v>
      </c>
      <c r="D91" s="32" t="e">
        <f>'Plan PREFEITURA'!#REF!</f>
        <v>#REF!</v>
      </c>
      <c r="E91" s="33" t="e">
        <f>'Plan PREFEITURA'!#REF!</f>
        <v>#REF!</v>
      </c>
      <c r="F91" s="34" t="e">
        <f>'Plan PREFEITURA'!#REF!</f>
        <v>#REF!</v>
      </c>
      <c r="G91" s="55" t="e">
        <f>'USO INTERNO CAIXA ANALISE'!I91</f>
        <v>#REF!</v>
      </c>
      <c r="H91" s="62" t="e">
        <f>'Plan PREFEITURA'!#REF!</f>
        <v>#REF!</v>
      </c>
      <c r="I91" s="62">
        <f t="shared" si="55"/>
        <v>0</v>
      </c>
      <c r="J91" s="101">
        <v>0</v>
      </c>
      <c r="K91" s="62" t="e">
        <f t="shared" si="56"/>
        <v>#REF!</v>
      </c>
      <c r="L91" s="68" t="e">
        <f t="shared" si="57"/>
        <v>#REF!</v>
      </c>
      <c r="M91" s="69" t="e">
        <f t="shared" si="58"/>
        <v>#REF!</v>
      </c>
      <c r="N91" s="103" t="e">
        <f t="shared" si="59"/>
        <v>#REF!</v>
      </c>
    </row>
    <row r="92" spans="1:14" ht="17.25" customHeight="1">
      <c r="A92" s="151"/>
      <c r="B92" s="94" t="e">
        <f>'Plan PREFEITURA'!#REF!</f>
        <v>#REF!</v>
      </c>
      <c r="C92" s="86" t="e">
        <f>'Plan PREFEITURA'!#REF!</f>
        <v>#REF!</v>
      </c>
      <c r="D92" s="32" t="e">
        <f>'Plan PREFEITURA'!#REF!</f>
        <v>#REF!</v>
      </c>
      <c r="E92" s="33" t="e">
        <f>'Plan PREFEITURA'!#REF!</f>
        <v>#REF!</v>
      </c>
      <c r="F92" s="34" t="e">
        <f>'Plan PREFEITURA'!#REF!</f>
        <v>#REF!</v>
      </c>
      <c r="G92" s="55" t="e">
        <f>'USO INTERNO CAIXA ANALISE'!I92</f>
        <v>#REF!</v>
      </c>
      <c r="H92" s="62" t="e">
        <f>'Plan PREFEITURA'!#REF!</f>
        <v>#REF!</v>
      </c>
      <c r="I92" s="62">
        <f t="shared" si="55"/>
        <v>0</v>
      </c>
      <c r="J92" s="101">
        <v>0</v>
      </c>
      <c r="K92" s="62" t="e">
        <f t="shared" si="56"/>
        <v>#REF!</v>
      </c>
      <c r="L92" s="68" t="e">
        <f t="shared" si="57"/>
        <v>#REF!</v>
      </c>
      <c r="M92" s="69" t="e">
        <f t="shared" si="58"/>
        <v>#REF!</v>
      </c>
      <c r="N92" s="103" t="e">
        <f t="shared" si="59"/>
        <v>#REF!</v>
      </c>
    </row>
    <row r="93" spans="2:14" ht="30" customHeight="1">
      <c r="B93" s="95"/>
      <c r="C93" s="87"/>
      <c r="D93" s="42" t="s">
        <v>19</v>
      </c>
      <c r="E93" s="6"/>
      <c r="F93" s="39"/>
      <c r="G93" s="41" t="e">
        <f>SUM(G9:G92)-G9-G16-G23-G30-G37-G44-G51-G58-G65-G72-G79-G86</f>
        <v>#REF!</v>
      </c>
      <c r="H93" s="41" t="e">
        <f>SUM(H9:H92)-H9-H16-H23-H30-H37-H44-H51-H58-H65-H72-H79-H86</f>
        <v>#REF!</v>
      </c>
      <c r="I93" s="41"/>
      <c r="J93" s="41"/>
      <c r="K93" s="41" t="e">
        <f>SUM(K9:K92)-K9-K16-K23-K30-K37-K44-K51-K58-K65-K72-K79-K86</f>
        <v>#REF!</v>
      </c>
      <c r="L93" s="68" t="e">
        <f t="shared" si="57"/>
        <v>#REF!</v>
      </c>
      <c r="M93" s="69" t="e">
        <f>IF(L93&lt;=0,"OK","Não OK")</f>
        <v>#REF!</v>
      </c>
      <c r="N93" s="104" t="e">
        <f>SUM(N10:N92)</f>
        <v>#REF!</v>
      </c>
    </row>
    <row r="94" spans="2:14" ht="12.75">
      <c r="B94" s="7"/>
      <c r="C94" s="7"/>
      <c r="D94" s="8"/>
      <c r="E94" s="8"/>
      <c r="F94" s="40"/>
      <c r="G94" s="10"/>
      <c r="H94" s="10"/>
      <c r="I94" s="10"/>
      <c r="J94" s="10"/>
      <c r="K94" s="10"/>
      <c r="L94" s="10"/>
      <c r="M94" s="10"/>
      <c r="N94" s="10"/>
    </row>
    <row r="95" spans="2:14" ht="12.75">
      <c r="B95" s="7"/>
      <c r="C95" s="7"/>
      <c r="D95" s="8"/>
      <c r="E95" s="8"/>
      <c r="F95" s="40"/>
      <c r="G95" s="10"/>
      <c r="H95" s="10"/>
      <c r="I95" s="10"/>
      <c r="J95" s="10"/>
      <c r="K95" s="10"/>
      <c r="L95" s="10"/>
      <c r="M95" s="25"/>
      <c r="N95" s="25"/>
    </row>
    <row r="96" spans="2:14" ht="12.75">
      <c r="B96" s="7"/>
      <c r="C96" s="157" t="str">
        <f>'USO INTERNO CAIXA ANALISE'!C96</f>
        <v>Cidade-SP, DD/MM/AAAA</v>
      </c>
      <c r="D96" s="8"/>
      <c r="E96" s="8"/>
      <c r="F96" s="40"/>
      <c r="G96" s="10"/>
      <c r="H96" s="10"/>
      <c r="I96" s="10"/>
      <c r="J96" s="10"/>
      <c r="K96" s="10"/>
      <c r="L96" s="10"/>
      <c r="M96" s="10"/>
      <c r="N96" s="10"/>
    </row>
    <row r="97" spans="2:14" ht="12.75">
      <c r="B97" s="7"/>
      <c r="C97" s="3"/>
      <c r="D97" s="8"/>
      <c r="E97" s="8"/>
      <c r="F97" s="40"/>
      <c r="G97" s="10"/>
      <c r="H97" s="10"/>
      <c r="I97" s="10"/>
      <c r="J97" s="10"/>
      <c r="K97" s="10"/>
      <c r="L97" s="10"/>
      <c r="M97" s="10"/>
      <c r="N97" s="10"/>
    </row>
    <row r="98" spans="3:8" ht="12.75">
      <c r="C98" s="153" t="str">
        <f>'USO INTERNO CAIXA ANALISE'!C98</f>
        <v>Empresa credenciada </v>
      </c>
      <c r="E98" s="153" t="str">
        <f>'USO INTERNO CAIXA ANALISE'!E98</f>
        <v>Eng./Arq. XXXXXXXXXXX - CREA XXXXX</v>
      </c>
      <c r="F98" s="154"/>
      <c r="G98" s="156"/>
      <c r="H98" s="156"/>
    </row>
    <row r="99" spans="3:8" ht="12.75">
      <c r="C99" s="153" t="str">
        <f>'USO INTERNO CAIXA ANALISE'!C99</f>
        <v>Eng./Arq. XXXXXXXXXXX - CREA XXXXX</v>
      </c>
      <c r="E99" s="153" t="str">
        <f>'USO INTERNO CAIXA ANALISE'!E99</f>
        <v>Matrícula: c</v>
      </c>
      <c r="F99" s="154"/>
      <c r="G99" s="156"/>
      <c r="H99" s="156"/>
    </row>
    <row r="100" spans="3:8" ht="12.75">
      <c r="C100" s="153" t="str">
        <f>'USO INTERNO CAIXA ANALISE'!C100</f>
        <v>CPF: XXX.XXX.XXX-XX</v>
      </c>
      <c r="E100" s="153" t="str">
        <f>'USO INTERNO CAIXA ANALISE'!E100</f>
        <v>CPF: XXX.XXX.XXX-XX</v>
      </c>
      <c r="F100" s="154"/>
      <c r="G100" s="156"/>
      <c r="H100" s="156"/>
    </row>
  </sheetData>
  <sheetProtection password="8982" sheet="1" objects="1" scenarios="1"/>
  <mergeCells count="4">
    <mergeCell ref="G7:M7"/>
    <mergeCell ref="C4:F4"/>
    <mergeCell ref="C5:F5"/>
    <mergeCell ref="C6:F6"/>
  </mergeCells>
  <conditionalFormatting sqref="J3:J5 L94:L65536 G93:K65536 M96:N65536 M94:N94 N3:N7 K4:L4 G6:M7 G5:H5 K5">
    <cfRule type="cellIs" priority="1" dxfId="0" operator="greaterThan" stopIfTrue="1">
      <formula>$D$7</formula>
    </cfRule>
    <cfRule type="cellIs" priority="2" dxfId="2" operator="lessThan" stopIfTrue="1">
      <formula>-0.4</formula>
    </cfRule>
  </conditionalFormatting>
  <conditionalFormatting sqref="M9:N93">
    <cfRule type="cellIs" priority="3" dxfId="1" operator="equal" stopIfTrue="1">
      <formula>"OK"</formula>
    </cfRule>
    <cfRule type="cellIs" priority="4" dxfId="0" operator="equal" stopIfTrue="1">
      <formula>"Não OK"</formula>
    </cfRule>
  </conditionalFormatting>
  <printOptions horizontalCentered="1"/>
  <pageMargins left="0.3937007874015748" right="0.3937007874015748" top="0.3937007874015748" bottom="0.3937007874015748" header="0" footer="0"/>
  <pageSetup fitToWidth="3" horizontalDpi="600" verticalDpi="600" orientation="landscape" paperSize="9" scale="70" r:id="rId1"/>
  <rowBreaks count="1" manualBreakCount="1">
    <brk id="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12:E30"/>
  <sheetViews>
    <sheetView zoomScalePageLayoutView="0" workbookViewId="0" topLeftCell="A1">
      <selection activeCell="A1" sqref="A1"/>
    </sheetView>
  </sheetViews>
  <sheetFormatPr defaultColWidth="9.140625" defaultRowHeight="12.75"/>
  <sheetData>
    <row r="12" ht="12.75">
      <c r="E12" s="225"/>
    </row>
    <row r="13" ht="12.75">
      <c r="E13" s="225"/>
    </row>
    <row r="14" ht="12.75">
      <c r="E14" s="225"/>
    </row>
    <row r="15" ht="12.75">
      <c r="E15" s="225"/>
    </row>
    <row r="16" ht="12.75">
      <c r="E16" s="225"/>
    </row>
    <row r="17" ht="12.75">
      <c r="E17" s="225"/>
    </row>
    <row r="18" ht="12.75">
      <c r="E18" s="225"/>
    </row>
    <row r="19" ht="12.75">
      <c r="E19" s="225"/>
    </row>
    <row r="20" ht="12.75">
      <c r="E20" s="225"/>
    </row>
    <row r="21" ht="12.75">
      <c r="E21" s="225"/>
    </row>
    <row r="22" ht="12.75">
      <c r="E22" s="225"/>
    </row>
    <row r="23" ht="12.75">
      <c r="E23" s="225"/>
    </row>
    <row r="24" ht="12.75">
      <c r="E24" s="225"/>
    </row>
    <row r="25" ht="12.75">
      <c r="E25" s="225"/>
    </row>
    <row r="26" ht="12.75">
      <c r="E26" s="225"/>
    </row>
    <row r="27" ht="12.75">
      <c r="E27" s="225"/>
    </row>
    <row r="28" ht="12.75">
      <c r="E28" s="225"/>
    </row>
    <row r="29" ht="12.75">
      <c r="E29" s="225"/>
    </row>
    <row r="30" ht="12.75">
      <c r="E30" s="22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 Econômica Federal</dc:creator>
  <cp:keywords/>
  <dc:description/>
  <cp:lastModifiedBy>Engenharia</cp:lastModifiedBy>
  <cp:lastPrinted>2022-04-13T11:26:35Z</cp:lastPrinted>
  <dcterms:created xsi:type="dcterms:W3CDTF">2007-03-13T20:56:47Z</dcterms:created>
  <dcterms:modified xsi:type="dcterms:W3CDTF">2022-04-13T12:29:03Z</dcterms:modified>
  <cp:category/>
  <cp:version/>
  <cp:contentType/>
  <cp:contentStatus/>
</cp:coreProperties>
</file>